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290" activeTab="1"/>
  </bookViews>
  <sheets>
    <sheet name="INGRESOS  A MAYO 2022" sheetId="1" r:id="rId1"/>
    <sheet name="EJEC PPT A MAYO 2022 TOTAL" sheetId="2" r:id="rId2"/>
  </sheets>
  <definedNames>
    <definedName name="_xlnm._FilterDatabase" localSheetId="1" hidden="1">'EJEC PPT A MAYO 2022 TOTAL'!$O$5:$P$98</definedName>
    <definedName name="_xlnm.Print_Titles" localSheetId="1">'EJEC PPT A MAYO 2022 TOTAL'!$5:$6</definedName>
  </definedNames>
  <calcPr fullCalcOnLoad="1"/>
</workbook>
</file>

<file path=xl/sharedStrings.xml><?xml version="1.0" encoding="utf-8"?>
<sst xmlns="http://schemas.openxmlformats.org/spreadsheetml/2006/main" count="258" uniqueCount="244">
  <si>
    <t>CÓDIGO RUBRO</t>
  </si>
  <si>
    <t>CONCEPTO DEL RUBRO</t>
  </si>
  <si>
    <t>AFORO INICIAL</t>
  </si>
  <si>
    <t>MODIFICACIÓN PRESUPUESTAL</t>
  </si>
  <si>
    <t>AFORO DEFINITIVO</t>
  </si>
  <si>
    <t>EJECUCIÓN ACUMULADA (%)</t>
  </si>
  <si>
    <t>INGRESOS CORRIENTES</t>
  </si>
  <si>
    <t>OTROS SERVICIOS AUXILIARES</t>
  </si>
  <si>
    <t>TRANSFERENCIAS CORRIENTES</t>
  </si>
  <si>
    <t>APORTE DE LA UNIDAD ADMINISTRADORA DE RECURSOS DEL SISTEMA GENERAL DE SEGURIDAD SOCIAL EN SALUD - ARTÍCULO 66 DE LA LEY 1753 DE 2015</t>
  </si>
  <si>
    <t>%</t>
  </si>
  <si>
    <t>SALDO APROPIACIÓN</t>
  </si>
  <si>
    <t>COMPROMISOS POR PAGAR</t>
  </si>
  <si>
    <t>CDP</t>
  </si>
  <si>
    <t>RP</t>
  </si>
  <si>
    <t>PAGOS-OGAG</t>
  </si>
  <si>
    <t>T. CDP</t>
  </si>
  <si>
    <t>T. RP</t>
  </si>
  <si>
    <t>T. PAGOS-OGAG</t>
  </si>
  <si>
    <t>PAGOS</t>
  </si>
  <si>
    <t>GASTOS DE FUNCIONAMIENTO</t>
  </si>
  <si>
    <t>GASTOS DE PERSONAL</t>
  </si>
  <si>
    <t>PLANTA DE PERSONAL PERMANENTE</t>
  </si>
  <si>
    <t>SALARIO</t>
  </si>
  <si>
    <t>FACTORES SALARIALES COMUNES</t>
  </si>
  <si>
    <t>CONTRIBUCIONES INHERENTES A LA NÓMINA</t>
  </si>
  <si>
    <t>REMUNERACIONES NO CONSTITUTIVAS DE FACTOR SALARIAL</t>
  </si>
  <si>
    <t>ADQUISICION DE BIENES Y SERVICIOS</t>
  </si>
  <si>
    <t>ADQUISICIONES DIFERENTES DE ACTIVOS</t>
  </si>
  <si>
    <t>OTROS BIENES TRANSPORTABLES (EXCEPTO PRODUCTOS METÁLICOS, MAQUINARIA Y EQUIPO)</t>
  </si>
  <si>
    <t>PRODUCTOS METÁLICOS Y PAQUETES DE SOFTWARE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</si>
  <si>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</si>
  <si>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</si>
  <si>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PRESTADOS A LAS EMPRESAS Y SERVICIOS DE PRODUCCIÓN</t>
  </si>
  <si>
    <t>VIÁTICOS DE LOS FUNCIONARIOS EN COMISIÓN</t>
  </si>
  <si>
    <t>TOTALES</t>
  </si>
  <si>
    <t>129 -ADMINISTRADORA DE LOS RECURSOS DEL SISTEMA GENERAL DE SEGURIDAD SOCIAL EN SALUD</t>
  </si>
  <si>
    <t>129 - ADMINISTRADORA DE LOS RECURSOS DEL SISTEMA GENERAL DE SEGURIDAD SOCIAL EN SALUD</t>
  </si>
  <si>
    <t>01 - UNIDAD DE GESTION GENERAL DE ADRES</t>
  </si>
  <si>
    <t>PRODUCTOS ALIMENTICIOS, BEBIDAS Y TABACO; TEXTILES, PRENDAS DE VESTIR Y PRODUCTOS DE CUERO</t>
  </si>
  <si>
    <t>A</t>
  </si>
  <si>
    <t>A-01</t>
  </si>
  <si>
    <t>A-01-01</t>
  </si>
  <si>
    <t>A-01-01-01</t>
  </si>
  <si>
    <t>A-01-01-01-001</t>
  </si>
  <si>
    <t>A-01-01-01-001-001</t>
  </si>
  <si>
    <t>SUELDO BÁSICO</t>
  </si>
  <si>
    <t>A-01-01-01-001-003</t>
  </si>
  <si>
    <t>PRIMA TÉCNICA SALARIAL</t>
  </si>
  <si>
    <t>A-01-01-01-001-006</t>
  </si>
  <si>
    <t>BONIFICACIÓN POR SERVICIOS PRESTADOS</t>
  </si>
  <si>
    <t>A-01-01-01-001-007</t>
  </si>
  <si>
    <t>PRIMA DE SERVICIO</t>
  </si>
  <si>
    <t>A-01-01-01-001-009</t>
  </si>
  <si>
    <t>PRIMA DE NAVIDAD</t>
  </si>
  <si>
    <t>A-01-01-01-001-010</t>
  </si>
  <si>
    <t>PRIMA DE VACACIONES</t>
  </si>
  <si>
    <t>A-01-01-02</t>
  </si>
  <si>
    <t>A-01-01-02-001</t>
  </si>
  <si>
    <t>A-01-01-02-002</t>
  </si>
  <si>
    <t>PENSIONES</t>
  </si>
  <si>
    <t>SALUD</t>
  </si>
  <si>
    <t>A-01-01-02-003</t>
  </si>
  <si>
    <t>A-01-01-02-004</t>
  </si>
  <si>
    <t>A-01-01-02-005</t>
  </si>
  <si>
    <t>A-01-01-02-006</t>
  </si>
  <si>
    <t>A-01-01-02-007</t>
  </si>
  <si>
    <t>APORTES DE CESANTÍAS</t>
  </si>
  <si>
    <t>CAJAS DE COMPENSACIÓN FAMILIAR</t>
  </si>
  <si>
    <t>APORTES GENERALES AL SISTEMA DE RIESGOS LABORALES</t>
  </si>
  <si>
    <t>APORTES AL ICBF</t>
  </si>
  <si>
    <t>APORTES AL SENA</t>
  </si>
  <si>
    <t>1-02</t>
  </si>
  <si>
    <t>INGRESOS NO TRIBUTARIOS</t>
  </si>
  <si>
    <t>APORTE ACUERDO  PUNTO FINAL -  PLAN NACIONAL DE DESARROLLO 2018-2022  - Artículo 237</t>
  </si>
  <si>
    <t>1-02-6-04-01</t>
  </si>
  <si>
    <t>ACTIVIDADES A LA SALUD HUMANA Y DE ASISTENCIA SOCIAL</t>
  </si>
  <si>
    <t>1-02-6-04</t>
  </si>
  <si>
    <t>DIFERENTES A SUBVENCIONES</t>
  </si>
  <si>
    <t>1-02-6</t>
  </si>
  <si>
    <t>A-01-01-03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</si>
  <si>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</si>
  <si>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</si>
  <si>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</si>
  <si>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</si>
  <si>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</si>
  <si>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</si>
  <si>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</si>
  <si>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</si>
  <si>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</si>
  <si>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A-01-01-03-003</t>
  </si>
  <si>
    <t>A-01-01-03-004</t>
  </si>
  <si>
    <t>BONIFICACIÓN DE DIRECCIÓN</t>
  </si>
  <si>
    <t>PRIMA DE COORDINACIÓN</t>
  </si>
  <si>
    <t>PRIMA TÉCNICA NO SALARIAL</t>
  </si>
  <si>
    <t>A-02</t>
  </si>
  <si>
    <t>A-02-02</t>
  </si>
  <si>
    <t>A-02-02-01</t>
  </si>
  <si>
    <t>MATERIALES Y SUMINISTROS</t>
  </si>
  <si>
    <t>A-02-02-01-002</t>
  </si>
  <si>
    <t>A-02-02-01-002-007</t>
  </si>
  <si>
    <t>ARTÍCULOS TEXTILES (EXCEPTO PRENDAS DE VESTIR)</t>
  </si>
  <si>
    <t>A-02-02-01-002-007-01</t>
  </si>
  <si>
    <t>A-02-02-01-003</t>
  </si>
  <si>
    <t>A-02-02-01-003-002</t>
  </si>
  <si>
    <t>PASTA O PULPA, PAPEL Y PRODUCTOS DE PAPEL; IMPRESOS Y ARTÍCULOS RELACIONADOS</t>
  </si>
  <si>
    <t>A-02-02-01-003-002-01</t>
  </si>
  <si>
    <t>PASTA DE PAPEL, PAPEL Y CARTÓN</t>
  </si>
  <si>
    <t>A-02-02-01-004</t>
  </si>
  <si>
    <t>A-02-02-01-004-006</t>
  </si>
  <si>
    <t>MAQUINARIA Y APARATOS ELÉCTRICOS</t>
  </si>
  <si>
    <t>A-02-02-01-004-006-02</t>
  </si>
  <si>
    <t>APARATOS DE CONTROL ELÉCTRICO Y DISTRIBUCIÓN DE ELECTRICIDAD Y SUS PARTES Y PIEZAS</t>
  </si>
  <si>
    <t>A-02-02-01-004-007</t>
  </si>
  <si>
    <t>EQUIPO Y APARATOS DE RADIO, TELEVISIÓN Y COMUNICACIONES</t>
  </si>
  <si>
    <t>A-02-02-01-004-007-08</t>
  </si>
  <si>
    <t>PAQUETES DE SOFTWARE</t>
  </si>
  <si>
    <t>A-02-02-02</t>
  </si>
  <si>
    <t>ADQUISICIÓN DE SERVICIOS</t>
  </si>
  <si>
    <t>A-02-02-02-006</t>
  </si>
  <si>
    <t>A-02-02-02-006-003</t>
  </si>
  <si>
    <t>ALOJAMIENTO; SERVICIOS DE SUMINISTROS DE COMIDAS Y BEBIDAS</t>
  </si>
  <si>
    <t>A-02-02-02-006-003-01</t>
  </si>
  <si>
    <t>SERVICIOS DE ALOJAMIENTO PARA ESTANCIAS CORTAS</t>
  </si>
  <si>
    <t>A-02-02-02-006-003-03</t>
  </si>
  <si>
    <t>SERVICIOS DE SUMINISTROS DE COMIDAS</t>
  </si>
  <si>
    <t>A-02-02-02-006-004</t>
  </si>
  <si>
    <t>SERVICIOS DE TRANSPORTE DE PASAJEROS</t>
  </si>
  <si>
    <t>A-02-02-02-006-004-01</t>
  </si>
  <si>
    <t>A-02-02-02-006-006</t>
  </si>
  <si>
    <t>SERVICIOS DE ALQUILER DE VEHÍCULOS DE TRANSPORTE CON OPERARIO</t>
  </si>
  <si>
    <t>A-02-02-02-006-006-01</t>
  </si>
  <si>
    <t>A-02-02-02-006-008</t>
  </si>
  <si>
    <t>SERVICIOS POSTALES Y DE MENSAJERÍA</t>
  </si>
  <si>
    <t>A-02-02-02-006-008-01</t>
  </si>
  <si>
    <t>A-02-02-02-006-009</t>
  </si>
  <si>
    <t>SERVICIOS DE DISTRIBUCIÓN DE ELECTRICIDAD, GAS Y AGUA (POR CUENTA PROPIA)</t>
  </si>
  <si>
    <t>A-02-02-02-006-009-01</t>
  </si>
  <si>
    <t>SERVICIOS DE DISTRIBUCIÓN DE ELECTRICIDAD, Y SERVICIOS DE DISTRIBUCIÓN DE GAS (POR CUENTA PROPIA)</t>
  </si>
  <si>
    <t>A-02-02-02-006-009-02</t>
  </si>
  <si>
    <t>SERVICIOS DE DISTRIBUCIÓN DE AGUA (POR CUENTA PROPIA)</t>
  </si>
  <si>
    <t>A-02-02-02-007</t>
  </si>
  <si>
    <t>A-02-02-02-007-001</t>
  </si>
  <si>
    <t>A-02-02-02-007-002</t>
  </si>
  <si>
    <t>SERVICIOS INMOBILIARIOS</t>
  </si>
  <si>
    <t>A-02-02-02-007-002-01</t>
  </si>
  <si>
    <t>SERVICIOS INMOBILIARIOS RELATIVOS A BIENES RAÍCES PROPIOS O ARRENDADOS</t>
  </si>
  <si>
    <t>A-02-02-02-007-003</t>
  </si>
  <si>
    <t>SERVICIOS DE ARRENDAMIENTO O ALQUILER SIN OPERARIO</t>
  </si>
  <si>
    <t>A-02-02-02-007-003-01</t>
  </si>
  <si>
    <t>SERVICIOS DE ARRENDAMIENTO O ALQUILER DE MAQUINARIA Y EQUIPO SIN OPERARIO</t>
  </si>
  <si>
    <t>A-02-02-02-008</t>
  </si>
  <si>
    <t>A-02-02-02-008-002</t>
  </si>
  <si>
    <t>SERVICIOS JURÍDICOS Y CONTABLES</t>
  </si>
  <si>
    <t>A-02-02-02-008-002-01</t>
  </si>
  <si>
    <t>SERVICIOS JURÍDICOS</t>
  </si>
  <si>
    <t>A-02-02-02-008-002-02</t>
  </si>
  <si>
    <t>SERVICIOS DE CONTABILIDAD, AUDITORÍA Y TENEDURÍA DE LIBROS</t>
  </si>
  <si>
    <t>A-02-02-02-008-003</t>
  </si>
  <si>
    <t>OTROS SERVICIOS PROFESIONALES, CIENTÍFICOS Y TÉCNICOS</t>
  </si>
  <si>
    <t>A-02-02-02-008-003-01</t>
  </si>
  <si>
    <t>SERVICIOS DE CONSULTORÍA EN ADMINISTRACIÓN Y SERVICIOS DE GESTIÓN; SERVICIOS DE TECNOLOGÍA DE LA INFORMACIÓN</t>
  </si>
  <si>
    <t>A-02-02-02-008-003-09</t>
  </si>
  <si>
    <t>OTROS SERVICIOS PROFESIONALES Y TÉCNICOS N.C.P.</t>
  </si>
  <si>
    <t>A-02-02-02-008-004</t>
  </si>
  <si>
    <t>SERVICIOS DE TELECOMUNICACIONES, TRANSMISIÓN Y SUMINISTRO DE INFORMACIÓN</t>
  </si>
  <si>
    <t>A-02-02-02-008-004-01</t>
  </si>
  <si>
    <t>SERVICIOS DE TELEFONÍA Y OTRAS TELECOMUNICACIONES</t>
  </si>
  <si>
    <t>A-02-02-02-008-004-02</t>
  </si>
  <si>
    <t>SERVICIOS DE TELECOMUNICACIONES A TRAVÉS DE INTERNET</t>
  </si>
  <si>
    <t>A-02-02-02-008-004-05</t>
  </si>
  <si>
    <t>SERVICIOS DE BIBLIOTECAS Y ARCHIVOS</t>
  </si>
  <si>
    <t>A-02-02-02-008-005</t>
  </si>
  <si>
    <t>SERVICIOS DE SOPORTE</t>
  </si>
  <si>
    <t>A-02-02-02-008-005-02</t>
  </si>
  <si>
    <t>SERVICIOS DE INVESTIGACIÓN Y SEGURIDAD</t>
  </si>
  <si>
    <t>A-02-02-02-008-005-03</t>
  </si>
  <si>
    <t>SERVICIOS DE LIMPIEZA</t>
  </si>
  <si>
    <t>A-02-02-02-008-005-09</t>
  </si>
  <si>
    <t>A-02-02-02-008-007</t>
  </si>
  <si>
    <t>SERVICIOS DE MANTENIMIENTO, REPARACIÓN E INSTALACIÓN (EXCEPTO SERVICIOS DE CONSTRUCCIÓN)</t>
  </si>
  <si>
    <t>A-02-02-02-008-007-01</t>
  </si>
  <si>
    <t>SERVICIOS DE MANTENIMIENTO Y REPARACIÓN DE PRODUCTOS METÁLICOS ELABORADOS, MAQUINARIA Y EQUIPO</t>
  </si>
  <si>
    <t>A-02-02-02-008-009</t>
  </si>
  <si>
    <t>OTROS SERVICIOS DE FABRICACIÓN; SERVICIOS DE EDICIÓN, IMPRESIÓN Y REPRODUCCIÓN; SERVICIOS DE RECUPERACIÓN DE MATERIALES</t>
  </si>
  <si>
    <t>A-02-02-02-008-009-01</t>
  </si>
  <si>
    <t>SERVICIOS DE EDICIÓN, IMPRESIÓN Y REPRODUCCIÓN</t>
  </si>
  <si>
    <t>A-02-02-02-010</t>
  </si>
  <si>
    <t>A-02-02-02-010-01</t>
  </si>
  <si>
    <t>SERVICIOS DE ALOJAMIENTO PARA ESTANCIAS CORTAS FUNCIONARIOS</t>
  </si>
  <si>
    <t>A-02-02-02-010-02</t>
  </si>
  <si>
    <t>SERVICIOS DE TRANSPORTE DE PASAJEROS FUNCIONARIOS</t>
  </si>
  <si>
    <t>1-02-6-04-01-09-1</t>
  </si>
  <si>
    <t>1-02-6-04-01-09-2</t>
  </si>
  <si>
    <t>1-02-3</t>
  </si>
  <si>
    <t>MULTAS, SANCIONES E INTERESES DE MORA</t>
  </si>
  <si>
    <t>1-02-3-01</t>
  </si>
  <si>
    <t>MULTAS Y SANCIONES</t>
  </si>
  <si>
    <t>1-02-3-01-1</t>
  </si>
  <si>
    <t>SANCIONES SERVIDORES ADRES - UGG</t>
  </si>
  <si>
    <t>1-02-3-01-2</t>
  </si>
  <si>
    <t>SANCIONES CONTRATISTAS ADRES - UGG</t>
  </si>
  <si>
    <t>1-02-3-02</t>
  </si>
  <si>
    <t>INTERESES DE MORA</t>
  </si>
  <si>
    <t>1-02-3-02-1</t>
  </si>
  <si>
    <t>INTERESES DE MORA SERVIDORES ADRES - UGG</t>
  </si>
  <si>
    <t>1-02-3-02-2</t>
  </si>
  <si>
    <t>INTERESES DE MORA CONTRATISTAS ADRES - UGG</t>
  </si>
  <si>
    <t>1-02-5</t>
  </si>
  <si>
    <t>VENTA DE BIENES Y SERVICIOS</t>
  </si>
  <si>
    <t>1-02-5-01</t>
  </si>
  <si>
    <t>VENTA DE ESTABLECIMIENTO DE MERCADO</t>
  </si>
  <si>
    <t>1-02-5-01-08</t>
  </si>
  <si>
    <t>SERVICIOS PRESTADOS A LAS EMPRESAS Y SERVICIOS DE PRODUCCION</t>
  </si>
  <si>
    <t>1-02-5-01-08-05</t>
  </si>
  <si>
    <t>1-02-5-01-08-05-9</t>
  </si>
  <si>
    <t>OTROS SERVICIOS AUXILIARAES</t>
  </si>
  <si>
    <t>0</t>
  </si>
  <si>
    <t>DISPONIBILIDAD INICIAL</t>
  </si>
  <si>
    <t>TOTAL INGRESOS CORRIENTES + DISPONIIBILIDAD INICIAL</t>
  </si>
  <si>
    <t>A-02-02-02-007-001-02</t>
  </si>
  <si>
    <t>SERVICIOS DE LA BANCA DE INVERSIÓN</t>
  </si>
  <si>
    <t>A-03</t>
  </si>
  <si>
    <t>A-03-02</t>
  </si>
  <si>
    <t>A-03-02-02</t>
  </si>
  <si>
    <t>A-03-02-02-001</t>
  </si>
  <si>
    <t>A GOBIERNOS Y ORGANIZACIONES NACIONALES E INTERNACIONALES</t>
  </si>
  <si>
    <t>A ORGANIZACIONES INTERNACIONALES</t>
  </si>
  <si>
    <t>MEMBRESÍAS</t>
  </si>
  <si>
    <t>APROPIACIÓN  DEFINITIVA</t>
  </si>
  <si>
    <t>A-02-02-02-007-001-03</t>
  </si>
  <si>
    <t>SERVICIOS DE SEGUROS Y PENSIONES (CON EXCLUSIÓN DE SERVICIOS DE REASEGURO), EXCEPTO LOS SERVICIOS DE SEGUROS SOCIALES</t>
  </si>
  <si>
    <t>A-02-02-02-007-001-03-5</t>
  </si>
  <si>
    <t>OTROS SERVICIOS DE SEGUROS DISTINTOS A LOS SEGUROS DE VIDA (EXCEPTO LOS SERVICIOS DE REASEGURO)</t>
  </si>
  <si>
    <t>A-02-02-02-007-001-03-5 05</t>
  </si>
  <si>
    <t>SERVICIOS DE SEGUROS GENERALES DE RESPONSABILIDAD CIVIL</t>
  </si>
  <si>
    <t>Ingresos Acumulados Desde 01/01/2022 hasta 30/04/2022</t>
  </si>
  <si>
    <t>EJECUCION DE EGRESOS A MAYO 31 VIGENCIA 2022</t>
  </si>
  <si>
    <t>EJECUCIÓN PRESUPUESTAL ACUMULADA DESDE 01/01/2022 HASTA 31/05/2022</t>
  </si>
  <si>
    <t>EJECUCIÓN PRESUPUESTAL DESDE 01/05/2022 HASTA 31/05/2022</t>
  </si>
  <si>
    <t>EJECUCION PRESUPUESTAL ACUMULADA DESDE 01/01/2022 HASTA 30/04/2022</t>
  </si>
  <si>
    <t>EJECUCION DE INGRESOS A MAYO 31 DE 2022</t>
  </si>
  <si>
    <t>Ingresos Desde 01/05/2022 hasta 31/05/2022</t>
  </si>
  <si>
    <t>Ingresos Acumulados Desde 01/01/2022 hasta 31/05/2022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</si>
</sst>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_-;\-* #,##0.00_-;_-* &quot;-&quot;_-;_-@_-"/>
    <numFmt numFmtId="165" formatCode="#,##0.00_ ;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thin"/>
      <right style="thin"/>
      <top style="thin"/>
      <bottom style="thin"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164" fontId="45" fillId="0" borderId="0" xfId="50" applyNumberFormat="1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43" fontId="3" fillId="0" borderId="10" xfId="49" applyFont="1" applyBorder="1" applyAlignment="1">
      <alignment horizontal="center"/>
    </xf>
    <xf numFmtId="43" fontId="3" fillId="0" borderId="11" xfId="49" applyFont="1" applyBorder="1" applyAlignment="1">
      <alignment horizontal="center"/>
    </xf>
    <xf numFmtId="43" fontId="45" fillId="0" borderId="0" xfId="49" applyFont="1" applyAlignment="1">
      <alignment/>
    </xf>
    <xf numFmtId="43" fontId="45" fillId="0" borderId="0" xfId="49" applyFont="1" applyAlignment="1">
      <alignment horizontal="center"/>
    </xf>
    <xf numFmtId="164" fontId="45" fillId="0" borderId="0" xfId="5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165" fontId="45" fillId="0" borderId="0" xfId="50" applyNumberFormat="1" applyFont="1" applyAlignment="1">
      <alignment horizontal="center" vertical="center" wrapText="1"/>
    </xf>
    <xf numFmtId="164" fontId="45" fillId="0" borderId="0" xfId="50" applyNumberFormat="1" applyFont="1" applyAlignment="1">
      <alignment wrapText="1"/>
    </xf>
    <xf numFmtId="164" fontId="46" fillId="0" borderId="0" xfId="50" applyNumberFormat="1" applyFont="1" applyAlignment="1">
      <alignment/>
    </xf>
    <xf numFmtId="0" fontId="45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6" borderId="12" xfId="0" applyFont="1" applyFill="1" applyBorder="1" applyAlignment="1">
      <alignment horizontal="left" vertical="center" wrapText="1"/>
    </xf>
    <xf numFmtId="4" fontId="3" fillId="6" borderId="12" xfId="0" applyNumberFormat="1" applyFont="1" applyFill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2" xfId="0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/>
    </xf>
    <xf numFmtId="43" fontId="4" fillId="0" borderId="12" xfId="49" applyFont="1" applyBorder="1" applyAlignment="1">
      <alignment vertical="center"/>
    </xf>
    <xf numFmtId="164" fontId="3" fillId="0" borderId="13" xfId="50" applyNumberFormat="1" applyFont="1" applyBorder="1" applyAlignment="1">
      <alignment horizontal="center" vertical="center"/>
    </xf>
    <xf numFmtId="43" fontId="3" fillId="0" borderId="13" xfId="49" applyFont="1" applyBorder="1" applyAlignment="1">
      <alignment horizontal="center" vertical="center"/>
    </xf>
    <xf numFmtId="43" fontId="3" fillId="0" borderId="14" xfId="49" applyFont="1" applyBorder="1" applyAlignment="1">
      <alignment horizontal="center" vertical="center"/>
    </xf>
    <xf numFmtId="43" fontId="45" fillId="0" borderId="0" xfId="49" applyFont="1" applyAlignment="1">
      <alignment vertical="center"/>
    </xf>
    <xf numFmtId="0" fontId="47" fillId="14" borderId="12" xfId="0" applyFont="1" applyFill="1" applyBorder="1" applyAlignment="1">
      <alignment vertical="center"/>
    </xf>
    <xf numFmtId="0" fontId="47" fillId="14" borderId="12" xfId="0" applyFont="1" applyFill="1" applyBorder="1" applyAlignment="1">
      <alignment vertical="center" wrapText="1"/>
    </xf>
    <xf numFmtId="4" fontId="3" fillId="14" borderId="12" xfId="0" applyNumberFormat="1" applyFont="1" applyFill="1" applyBorder="1" applyAlignment="1">
      <alignment vertical="center"/>
    </xf>
    <xf numFmtId="0" fontId="47" fillId="33" borderId="12" xfId="0" applyFont="1" applyFill="1" applyBorder="1" applyAlignment="1">
      <alignment vertical="center"/>
    </xf>
    <xf numFmtId="0" fontId="47" fillId="33" borderId="12" xfId="0" applyFont="1" applyFill="1" applyBorder="1" applyAlignment="1">
      <alignment vertical="center" wrapText="1"/>
    </xf>
    <xf numFmtId="4" fontId="3" fillId="33" borderId="12" xfId="0" applyNumberFormat="1" applyFont="1" applyFill="1" applyBorder="1" applyAlignment="1">
      <alignment vertical="center"/>
    </xf>
    <xf numFmtId="0" fontId="47" fillId="6" borderId="12" xfId="0" applyFont="1" applyFill="1" applyBorder="1" applyAlignment="1">
      <alignment vertical="center"/>
    </xf>
    <xf numFmtId="0" fontId="47" fillId="6" borderId="12" xfId="0" applyFont="1" applyFill="1" applyBorder="1" applyAlignment="1">
      <alignment vertical="center" wrapText="1"/>
    </xf>
    <xf numFmtId="0" fontId="47" fillId="2" borderId="12" xfId="0" applyFont="1" applyFill="1" applyBorder="1" applyAlignment="1">
      <alignment vertical="center"/>
    </xf>
    <xf numFmtId="0" fontId="47" fillId="2" borderId="12" xfId="0" applyFont="1" applyFill="1" applyBorder="1" applyAlignment="1">
      <alignment vertical="center" wrapText="1"/>
    </xf>
    <xf numFmtId="4" fontId="3" fillId="2" borderId="12" xfId="0" applyNumberFormat="1" applyFont="1" applyFill="1" applyBorder="1" applyAlignment="1">
      <alignment vertical="center"/>
    </xf>
    <xf numFmtId="4" fontId="45" fillId="0" borderId="0" xfId="0" applyNumberFormat="1" applyFont="1" applyAlignment="1">
      <alignment vertical="center"/>
    </xf>
    <xf numFmtId="164" fontId="45" fillId="0" borderId="0" xfId="50" applyNumberFormat="1" applyFont="1" applyAlignment="1">
      <alignment vertical="center"/>
    </xf>
    <xf numFmtId="43" fontId="45" fillId="0" borderId="0" xfId="0" applyNumberFormat="1" applyFont="1" applyAlignment="1">
      <alignment vertical="center"/>
    </xf>
    <xf numFmtId="0" fontId="3" fillId="0" borderId="10" xfId="54" applyFont="1" applyBorder="1" applyAlignment="1">
      <alignment horizontal="center"/>
      <protection/>
    </xf>
    <xf numFmtId="43" fontId="47" fillId="6" borderId="12" xfId="49" applyFont="1" applyFill="1" applyBorder="1" applyAlignment="1">
      <alignment vertical="center"/>
    </xf>
    <xf numFmtId="0" fontId="45" fillId="0" borderId="0" xfId="0" applyFont="1" applyAlignment="1">
      <alignment horizontal="center" vertical="center"/>
    </xf>
    <xf numFmtId="43" fontId="47" fillId="33" borderId="12" xfId="49" applyFont="1" applyFill="1" applyBorder="1" applyAlignment="1">
      <alignment vertical="center"/>
    </xf>
    <xf numFmtId="43" fontId="47" fillId="14" borderId="12" xfId="49" applyFont="1" applyFill="1" applyBorder="1" applyAlignment="1">
      <alignment vertical="center"/>
    </xf>
    <xf numFmtId="41" fontId="48" fillId="0" borderId="0" xfId="50" applyFont="1" applyAlignment="1">
      <alignment vertical="center"/>
    </xf>
    <xf numFmtId="43" fontId="47" fillId="2" borderId="12" xfId="49" applyFont="1" applyFill="1" applyBorder="1" applyAlignment="1">
      <alignment vertical="center"/>
    </xf>
    <xf numFmtId="43" fontId="45" fillId="0" borderId="12" xfId="49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50" applyNumberFormat="1" applyFont="1" applyAlignment="1">
      <alignment vertical="center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164" fontId="3" fillId="34" borderId="16" xfId="50" applyNumberFormat="1" applyFont="1" applyFill="1" applyBorder="1" applyAlignment="1">
      <alignment horizontal="center" vertical="center" wrapText="1"/>
    </xf>
    <xf numFmtId="43" fontId="3" fillId="34" borderId="16" xfId="49" applyFont="1" applyFill="1" applyBorder="1" applyAlignment="1">
      <alignment horizontal="center" vertical="center" wrapText="1"/>
    </xf>
    <xf numFmtId="43" fontId="3" fillId="34" borderId="17" xfId="49" applyFont="1" applyFill="1" applyBorder="1" applyAlignment="1">
      <alignment horizontal="center" vertical="center" wrapText="1"/>
    </xf>
    <xf numFmtId="49" fontId="47" fillId="33" borderId="18" xfId="0" applyNumberFormat="1" applyFont="1" applyFill="1" applyBorder="1" applyAlignment="1">
      <alignment horizontal="left" vertical="center"/>
    </xf>
    <xf numFmtId="43" fontId="47" fillId="33" borderId="19" xfId="49" applyFont="1" applyFill="1" applyBorder="1" applyAlignment="1">
      <alignment vertical="center"/>
    </xf>
    <xf numFmtId="49" fontId="47" fillId="14" borderId="18" xfId="0" applyNumberFormat="1" applyFont="1" applyFill="1" applyBorder="1" applyAlignment="1">
      <alignment vertical="center"/>
    </xf>
    <xf numFmtId="49" fontId="47" fillId="2" borderId="18" xfId="0" applyNumberFormat="1" applyFont="1" applyFill="1" applyBorder="1" applyAlignment="1">
      <alignment vertical="center"/>
    </xf>
    <xf numFmtId="49" fontId="47" fillId="6" borderId="18" xfId="0" applyNumberFormat="1" applyFont="1" applyFill="1" applyBorder="1" applyAlignment="1">
      <alignment vertical="center"/>
    </xf>
    <xf numFmtId="49" fontId="45" fillId="0" borderId="18" xfId="0" applyNumberFormat="1" applyFont="1" applyBorder="1" applyAlignment="1">
      <alignment vertical="center"/>
    </xf>
    <xf numFmtId="165" fontId="45" fillId="0" borderId="19" xfId="49" applyNumberFormat="1" applyFont="1" applyBorder="1" applyAlignment="1">
      <alignment horizontal="right" vertical="center"/>
    </xf>
    <xf numFmtId="43" fontId="47" fillId="2" borderId="19" xfId="49" applyFont="1" applyFill="1" applyBorder="1" applyAlignment="1">
      <alignment vertical="center"/>
    </xf>
    <xf numFmtId="43" fontId="47" fillId="6" borderId="19" xfId="49" applyFont="1" applyFill="1" applyBorder="1" applyAlignment="1">
      <alignment vertical="center"/>
    </xf>
    <xf numFmtId="164" fontId="3" fillId="34" borderId="20" xfId="50" applyNumberFormat="1" applyFont="1" applyFill="1" applyBorder="1" applyAlignment="1">
      <alignment horizontal="center" vertical="center" wrapText="1"/>
    </xf>
    <xf numFmtId="0" fontId="45" fillId="6" borderId="12" xfId="0" applyFont="1" applyFill="1" applyBorder="1" applyAlignment="1">
      <alignment vertical="center"/>
    </xf>
    <xf numFmtId="4" fontId="4" fillId="6" borderId="12" xfId="0" applyNumberFormat="1" applyFont="1" applyFill="1" applyBorder="1" applyAlignment="1">
      <alignment vertical="center"/>
    </xf>
    <xf numFmtId="164" fontId="47" fillId="35" borderId="12" xfId="50" applyNumberFormat="1" applyFont="1" applyFill="1" applyBorder="1" applyAlignment="1">
      <alignment horizontal="center" vertical="center" wrapText="1"/>
    </xf>
    <xf numFmtId="0" fontId="47" fillId="6" borderId="12" xfId="0" applyFont="1" applyFill="1" applyBorder="1" applyAlignment="1">
      <alignment horizontal="justify" vertical="center"/>
    </xf>
    <xf numFmtId="43" fontId="45" fillId="6" borderId="12" xfId="49" applyFont="1" applyFill="1" applyBorder="1" applyAlignment="1">
      <alignment vertical="center"/>
    </xf>
    <xf numFmtId="43" fontId="4" fillId="6" borderId="12" xfId="49" applyFont="1" applyFill="1" applyBorder="1" applyAlignment="1">
      <alignment vertical="center"/>
    </xf>
    <xf numFmtId="43" fontId="47" fillId="35" borderId="12" xfId="49" applyFont="1" applyFill="1" applyBorder="1" applyAlignment="1">
      <alignment horizontal="center" vertical="center"/>
    </xf>
    <xf numFmtId="0" fontId="3" fillId="0" borderId="21" xfId="54" applyFont="1" applyBorder="1" applyAlignment="1">
      <alignment horizontal="center"/>
      <protection/>
    </xf>
    <xf numFmtId="0" fontId="3" fillId="0" borderId="10" xfId="54" applyFont="1" applyBorder="1" applyAlignment="1">
      <alignment horizontal="center"/>
      <protection/>
    </xf>
    <xf numFmtId="0" fontId="3" fillId="0" borderId="11" xfId="54" applyFont="1" applyBorder="1" applyAlignment="1">
      <alignment horizontal="center"/>
      <protection/>
    </xf>
    <xf numFmtId="0" fontId="3" fillId="34" borderId="22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43" fontId="47" fillId="35" borderId="12" xfId="49" applyFont="1" applyFill="1" applyBorder="1" applyAlignment="1">
      <alignment horizontal="center" vertical="center" wrapText="1"/>
    </xf>
    <xf numFmtId="0" fontId="3" fillId="0" borderId="0" xfId="54" applyFont="1" applyAlignment="1">
      <alignment horizontal="center" vertical="center"/>
      <protection/>
    </xf>
    <xf numFmtId="0" fontId="47" fillId="35" borderId="12" xfId="0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/>
    </xf>
    <xf numFmtId="43" fontId="47" fillId="35" borderId="23" xfId="49" applyFont="1" applyFill="1" applyBorder="1" applyAlignment="1">
      <alignment horizontal="center" vertical="center" wrapText="1"/>
    </xf>
    <xf numFmtId="43" fontId="47" fillId="35" borderId="24" xfId="49" applyFont="1" applyFill="1" applyBorder="1" applyAlignment="1">
      <alignment horizontal="center" vertical="center" wrapText="1"/>
    </xf>
    <xf numFmtId="43" fontId="47" fillId="35" borderId="25" xfId="49" applyFont="1" applyFill="1" applyBorder="1" applyAlignment="1">
      <alignment horizontal="center" vertical="center" wrapText="1"/>
    </xf>
    <xf numFmtId="43" fontId="47" fillId="35" borderId="12" xfId="49" applyFont="1" applyFill="1" applyBorder="1" applyAlignment="1">
      <alignment horizontal="center" vertical="center"/>
    </xf>
    <xf numFmtId="164" fontId="47" fillId="6" borderId="26" xfId="50" applyNumberFormat="1" applyFont="1" applyFill="1" applyBorder="1" applyAlignment="1">
      <alignment horizontal="center" vertical="center" wrapText="1"/>
    </xf>
    <xf numFmtId="164" fontId="47" fillId="6" borderId="27" xfId="5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314325</xdr:colOff>
      <xdr:row>0</xdr:row>
      <xdr:rowOff>38100</xdr:rowOff>
    </xdr:from>
    <xdr:to>
      <xdr:col>8</xdr:col>
      <xdr:colOff>609600</xdr:colOff>
      <xdr:row>4</xdr:row>
      <xdr:rowOff>38100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38100"/>
          <a:ext cx="2647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76200</xdr:rowOff>
    </xdr:from>
    <xdr:to>
      <xdr:col>1</xdr:col>
      <xdr:colOff>800100</xdr:colOff>
      <xdr:row>4</xdr:row>
      <xdr:rowOff>9525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76200"/>
          <a:ext cx="1828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866775</xdr:colOff>
      <xdr:row>0</xdr:row>
      <xdr:rowOff>0</xdr:rowOff>
    </xdr:from>
    <xdr:to>
      <xdr:col>15</xdr:col>
      <xdr:colOff>676275</xdr:colOff>
      <xdr:row>3</xdr:row>
      <xdr:rowOff>123825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54475" y="0"/>
          <a:ext cx="3257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0</xdr:row>
      <xdr:rowOff>0</xdr:rowOff>
    </xdr:from>
    <xdr:to>
      <xdr:col>1</xdr:col>
      <xdr:colOff>847725</xdr:colOff>
      <xdr:row>3</xdr:row>
      <xdr:rowOff>133350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0"/>
          <a:ext cx="1838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33"/>
  <sheetViews>
    <sheetView showGridLines="0" zoomScalePageLayoutView="0" workbookViewId="0" topLeftCell="A1">
      <selection activeCell="H6" sqref="H6"/>
    </sheetView>
  </sheetViews>
  <sheetFormatPr defaultColWidth="11.421875" defaultRowHeight="15"/>
  <cols>
    <col min="1" max="1" width="17.8515625" style="3" customWidth="1"/>
    <col min="2" max="2" width="57.7109375" style="4" bestFit="1" customWidth="1"/>
    <col min="3" max="3" width="22.140625" style="2" bestFit="1" customWidth="1"/>
    <col min="4" max="4" width="21.57421875" style="2" customWidth="1"/>
    <col min="5" max="5" width="20.421875" style="2" customWidth="1"/>
    <col min="6" max="6" width="16.421875" style="7" customWidth="1"/>
    <col min="7" max="7" width="15.57421875" style="7" customWidth="1"/>
    <col min="8" max="8" width="19.7109375" style="7" customWidth="1"/>
    <col min="9" max="9" width="19.7109375" style="8" customWidth="1"/>
    <col min="10" max="10" width="16.8515625" style="2" bestFit="1" customWidth="1"/>
    <col min="11" max="11" width="15.00390625" style="3" bestFit="1" customWidth="1"/>
    <col min="12" max="13" width="15.00390625" style="3" customWidth="1"/>
    <col min="14" max="15" width="15.00390625" style="3" bestFit="1" customWidth="1"/>
    <col min="16" max="16" width="14.140625" style="3" bestFit="1" customWidth="1"/>
    <col min="17" max="16384" width="11.421875" style="3" customWidth="1"/>
  </cols>
  <sheetData>
    <row r="1" spans="1:9" ht="13.5" thickBot="1">
      <c r="A1" s="72" t="s">
        <v>36</v>
      </c>
      <c r="B1" s="73"/>
      <c r="C1" s="73"/>
      <c r="D1" s="73"/>
      <c r="E1" s="73"/>
      <c r="F1" s="73"/>
      <c r="G1" s="73"/>
      <c r="H1" s="74"/>
      <c r="I1" s="1"/>
    </row>
    <row r="2" spans="1:9" ht="13.5" thickBot="1">
      <c r="A2" s="72" t="s">
        <v>241</v>
      </c>
      <c r="B2" s="73"/>
      <c r="C2" s="73"/>
      <c r="D2" s="73"/>
      <c r="E2" s="73"/>
      <c r="F2" s="73"/>
      <c r="G2" s="73"/>
      <c r="H2" s="74"/>
      <c r="I2" s="1"/>
    </row>
    <row r="3" spans="1:9" ht="13.5" thickBot="1">
      <c r="A3" s="72" t="s">
        <v>38</v>
      </c>
      <c r="B3" s="73"/>
      <c r="C3" s="73"/>
      <c r="D3" s="73"/>
      <c r="E3" s="73"/>
      <c r="F3" s="73"/>
      <c r="G3" s="73"/>
      <c r="H3" s="74"/>
      <c r="I3" s="1"/>
    </row>
    <row r="4" spans="3:9" ht="13.5" thickBot="1">
      <c r="C4" s="40"/>
      <c r="D4" s="40"/>
      <c r="E4" s="40"/>
      <c r="F4" s="5"/>
      <c r="G4" s="5"/>
      <c r="H4" s="6"/>
      <c r="I4" s="6"/>
    </row>
    <row r="5" ht="13.5" thickBot="1">
      <c r="A5" s="4"/>
    </row>
    <row r="6" spans="1:10" s="10" customFormat="1" ht="60" customHeight="1">
      <c r="A6" s="50" t="s">
        <v>0</v>
      </c>
      <c r="B6" s="51" t="s">
        <v>1</v>
      </c>
      <c r="C6" s="52" t="s">
        <v>2</v>
      </c>
      <c r="D6" s="52" t="s">
        <v>3</v>
      </c>
      <c r="E6" s="52" t="s">
        <v>4</v>
      </c>
      <c r="F6" s="53" t="s">
        <v>236</v>
      </c>
      <c r="G6" s="53" t="s">
        <v>242</v>
      </c>
      <c r="H6" s="53" t="s">
        <v>243</v>
      </c>
      <c r="I6" s="54" t="s">
        <v>5</v>
      </c>
      <c r="J6" s="9"/>
    </row>
    <row r="7" spans="1:10" s="10" customFormat="1" ht="12.75">
      <c r="A7" s="55" t="s">
        <v>217</v>
      </c>
      <c r="B7" s="30" t="s">
        <v>218</v>
      </c>
      <c r="C7" s="43">
        <v>0</v>
      </c>
      <c r="D7" s="43"/>
      <c r="E7" s="43"/>
      <c r="F7" s="43"/>
      <c r="G7" s="43"/>
      <c r="H7" s="43"/>
      <c r="I7" s="56"/>
      <c r="J7" s="11"/>
    </row>
    <row r="8" spans="1:10" s="10" customFormat="1" ht="12.75">
      <c r="A8" s="55">
        <v>1</v>
      </c>
      <c r="B8" s="30" t="s">
        <v>6</v>
      </c>
      <c r="C8" s="43">
        <f aca="true" t="shared" si="0" ref="C8:H8">+C9</f>
        <v>180822930000</v>
      </c>
      <c r="D8" s="43">
        <f t="shared" si="0"/>
        <v>0</v>
      </c>
      <c r="E8" s="43">
        <f t="shared" si="0"/>
        <v>180822930000</v>
      </c>
      <c r="F8" s="43">
        <f t="shared" si="0"/>
        <v>36414134072.66</v>
      </c>
      <c r="G8" s="43">
        <f t="shared" si="0"/>
        <v>8307251037.34</v>
      </c>
      <c r="H8" s="43">
        <f t="shared" si="0"/>
        <v>44721385110</v>
      </c>
      <c r="I8" s="56">
        <f>H8/E8*100</f>
        <v>24.73214271552839</v>
      </c>
      <c r="J8" s="11"/>
    </row>
    <row r="9" spans="1:10" s="14" customFormat="1" ht="17.25" customHeight="1">
      <c r="A9" s="57" t="s">
        <v>72</v>
      </c>
      <c r="B9" s="27" t="s">
        <v>73</v>
      </c>
      <c r="C9" s="44">
        <f>+C10+C17+C22</f>
        <v>180822930000</v>
      </c>
      <c r="D9" s="44">
        <f aca="true" t="shared" si="1" ref="D9:I9">+D10+D17+D22</f>
        <v>0</v>
      </c>
      <c r="E9" s="44">
        <f t="shared" si="1"/>
        <v>180822930000</v>
      </c>
      <c r="F9" s="44">
        <f t="shared" si="1"/>
        <v>36414134072.66</v>
      </c>
      <c r="G9" s="44">
        <f t="shared" si="1"/>
        <v>8307251037.34</v>
      </c>
      <c r="H9" s="44">
        <f t="shared" si="1"/>
        <v>44721385110</v>
      </c>
      <c r="I9" s="44">
        <f t="shared" si="1"/>
        <v>24.521098704130058</v>
      </c>
      <c r="J9" s="45"/>
    </row>
    <row r="10" spans="1:13" s="14" customFormat="1" ht="12.75">
      <c r="A10" s="58" t="s">
        <v>194</v>
      </c>
      <c r="B10" s="35" t="s">
        <v>195</v>
      </c>
      <c r="C10" s="46">
        <f>+C11</f>
        <v>0</v>
      </c>
      <c r="D10" s="46">
        <f aca="true" t="shared" si="2" ref="D10:I12">+D11</f>
        <v>0</v>
      </c>
      <c r="E10" s="46">
        <f t="shared" si="2"/>
        <v>0</v>
      </c>
      <c r="F10" s="46">
        <f t="shared" si="2"/>
        <v>0</v>
      </c>
      <c r="G10" s="46">
        <f t="shared" si="2"/>
        <v>607500</v>
      </c>
      <c r="H10" s="46">
        <f t="shared" si="2"/>
        <v>607500</v>
      </c>
      <c r="I10" s="46">
        <f t="shared" si="2"/>
        <v>0</v>
      </c>
      <c r="J10" s="42"/>
      <c r="K10" s="42"/>
      <c r="L10" s="42"/>
      <c r="M10" s="42"/>
    </row>
    <row r="11" spans="1:13" s="14" customFormat="1" ht="12.75">
      <c r="A11" s="58" t="s">
        <v>196</v>
      </c>
      <c r="B11" s="35" t="s">
        <v>197</v>
      </c>
      <c r="C11" s="46">
        <f>+C12</f>
        <v>0</v>
      </c>
      <c r="D11" s="46">
        <f t="shared" si="2"/>
        <v>0</v>
      </c>
      <c r="E11" s="46">
        <f t="shared" si="2"/>
        <v>0</v>
      </c>
      <c r="F11" s="46">
        <f t="shared" si="2"/>
        <v>0</v>
      </c>
      <c r="G11" s="46">
        <f t="shared" si="2"/>
        <v>607500</v>
      </c>
      <c r="H11" s="46">
        <f t="shared" si="2"/>
        <v>607500</v>
      </c>
      <c r="I11" s="46">
        <f t="shared" si="2"/>
        <v>0</v>
      </c>
      <c r="J11" s="42"/>
      <c r="K11" s="42"/>
      <c r="L11" s="42"/>
      <c r="M11" s="42"/>
    </row>
    <row r="12" spans="1:13" s="14" customFormat="1" ht="21" customHeight="1">
      <c r="A12" s="59" t="s">
        <v>198</v>
      </c>
      <c r="B12" s="33" t="s">
        <v>199</v>
      </c>
      <c r="C12" s="41">
        <f>+C13</f>
        <v>0</v>
      </c>
      <c r="D12" s="41">
        <f t="shared" si="2"/>
        <v>0</v>
      </c>
      <c r="E12" s="41">
        <f t="shared" si="2"/>
        <v>0</v>
      </c>
      <c r="F12" s="41">
        <f t="shared" si="2"/>
        <v>0</v>
      </c>
      <c r="G12" s="41">
        <f t="shared" si="2"/>
        <v>607500</v>
      </c>
      <c r="H12" s="41">
        <f t="shared" si="2"/>
        <v>607500</v>
      </c>
      <c r="I12" s="41">
        <f t="shared" si="2"/>
        <v>0</v>
      </c>
      <c r="J12" s="42"/>
      <c r="K12" s="42"/>
      <c r="L12" s="42"/>
      <c r="M12" s="42"/>
    </row>
    <row r="13" spans="1:10" s="14" customFormat="1" ht="12.75">
      <c r="A13" s="60" t="s">
        <v>200</v>
      </c>
      <c r="B13" s="19" t="s">
        <v>201</v>
      </c>
      <c r="C13" s="47"/>
      <c r="D13" s="47"/>
      <c r="E13" s="47"/>
      <c r="F13" s="47"/>
      <c r="G13" s="47">
        <v>607500</v>
      </c>
      <c r="H13" s="47">
        <f>+F13+G13</f>
        <v>607500</v>
      </c>
      <c r="I13" s="61"/>
      <c r="J13" s="38"/>
    </row>
    <row r="14" spans="1:13" s="14" customFormat="1" ht="12.75">
      <c r="A14" s="58" t="s">
        <v>202</v>
      </c>
      <c r="B14" s="35" t="s">
        <v>203</v>
      </c>
      <c r="C14" s="46">
        <f>+C15</f>
        <v>0</v>
      </c>
      <c r="D14" s="46">
        <f aca="true" t="shared" si="3" ref="D14:I15">+D15</f>
        <v>0</v>
      </c>
      <c r="E14" s="46">
        <f t="shared" si="3"/>
        <v>0</v>
      </c>
      <c r="F14" s="46">
        <f t="shared" si="3"/>
        <v>0</v>
      </c>
      <c r="G14" s="46">
        <f t="shared" si="3"/>
        <v>0</v>
      </c>
      <c r="H14" s="46">
        <f t="shared" si="3"/>
        <v>0</v>
      </c>
      <c r="I14" s="46">
        <f t="shared" si="3"/>
        <v>0</v>
      </c>
      <c r="J14" s="42"/>
      <c r="K14" s="42"/>
      <c r="L14" s="42"/>
      <c r="M14" s="42"/>
    </row>
    <row r="15" spans="1:13" s="14" customFormat="1" ht="21" customHeight="1">
      <c r="A15" s="59" t="s">
        <v>204</v>
      </c>
      <c r="B15" s="33" t="s">
        <v>205</v>
      </c>
      <c r="C15" s="41">
        <f>+C16</f>
        <v>0</v>
      </c>
      <c r="D15" s="41">
        <f t="shared" si="3"/>
        <v>0</v>
      </c>
      <c r="E15" s="41">
        <f t="shared" si="3"/>
        <v>0</v>
      </c>
      <c r="F15" s="41">
        <f t="shared" si="3"/>
        <v>0</v>
      </c>
      <c r="G15" s="41">
        <f t="shared" si="3"/>
        <v>0</v>
      </c>
      <c r="H15" s="41">
        <f t="shared" si="3"/>
        <v>0</v>
      </c>
      <c r="I15" s="41">
        <f t="shared" si="3"/>
        <v>0</v>
      </c>
      <c r="J15" s="42"/>
      <c r="K15" s="42"/>
      <c r="L15" s="42"/>
      <c r="M15" s="42"/>
    </row>
    <row r="16" spans="1:10" s="14" customFormat="1" ht="12.75">
      <c r="A16" s="60" t="s">
        <v>206</v>
      </c>
      <c r="B16" s="19" t="s">
        <v>207</v>
      </c>
      <c r="C16" s="47"/>
      <c r="D16" s="47"/>
      <c r="E16" s="47"/>
      <c r="F16" s="47"/>
      <c r="G16" s="47"/>
      <c r="H16" s="47">
        <f>+F16+G16</f>
        <v>0</v>
      </c>
      <c r="I16" s="61"/>
      <c r="J16" s="38"/>
    </row>
    <row r="17" spans="1:13" s="14" customFormat="1" ht="12.75">
      <c r="A17" s="58" t="s">
        <v>208</v>
      </c>
      <c r="B17" s="35" t="s">
        <v>209</v>
      </c>
      <c r="C17" s="46">
        <f>+C18</f>
        <v>0</v>
      </c>
      <c r="D17" s="46">
        <f aca="true" t="shared" si="4" ref="D17:I20">+D18</f>
        <v>0</v>
      </c>
      <c r="E17" s="46">
        <f t="shared" si="4"/>
        <v>0</v>
      </c>
      <c r="F17" s="46">
        <f t="shared" si="4"/>
        <v>368056089</v>
      </c>
      <c r="G17" s="46">
        <f t="shared" si="4"/>
        <v>12952376</v>
      </c>
      <c r="H17" s="46">
        <f t="shared" si="4"/>
        <v>381008465</v>
      </c>
      <c r="I17" s="46">
        <f t="shared" si="4"/>
        <v>0</v>
      </c>
      <c r="J17" s="42"/>
      <c r="K17" s="42"/>
      <c r="L17" s="42"/>
      <c r="M17" s="42"/>
    </row>
    <row r="18" spans="1:13" s="14" customFormat="1" ht="12.75">
      <c r="A18" s="58" t="s">
        <v>210</v>
      </c>
      <c r="B18" s="35" t="s">
        <v>211</v>
      </c>
      <c r="C18" s="46">
        <f>+C19</f>
        <v>0</v>
      </c>
      <c r="D18" s="46">
        <f t="shared" si="4"/>
        <v>0</v>
      </c>
      <c r="E18" s="46">
        <f t="shared" si="4"/>
        <v>0</v>
      </c>
      <c r="F18" s="46">
        <f t="shared" si="4"/>
        <v>368056089</v>
      </c>
      <c r="G18" s="46">
        <f t="shared" si="4"/>
        <v>12952376</v>
      </c>
      <c r="H18" s="46">
        <f t="shared" si="4"/>
        <v>381008465</v>
      </c>
      <c r="I18" s="46">
        <f t="shared" si="4"/>
        <v>0</v>
      </c>
      <c r="J18" s="42"/>
      <c r="K18" s="42"/>
      <c r="L18" s="42"/>
      <c r="M18" s="42"/>
    </row>
    <row r="19" spans="1:13" s="14" customFormat="1" ht="21" customHeight="1">
      <c r="A19" s="59" t="s">
        <v>212</v>
      </c>
      <c r="B19" s="33" t="s">
        <v>213</v>
      </c>
      <c r="C19" s="41">
        <f>+C20</f>
        <v>0</v>
      </c>
      <c r="D19" s="41">
        <f t="shared" si="4"/>
        <v>0</v>
      </c>
      <c r="E19" s="41">
        <f t="shared" si="4"/>
        <v>0</v>
      </c>
      <c r="F19" s="41">
        <f t="shared" si="4"/>
        <v>368056089</v>
      </c>
      <c r="G19" s="41">
        <f t="shared" si="4"/>
        <v>12952376</v>
      </c>
      <c r="H19" s="41">
        <f t="shared" si="4"/>
        <v>381008465</v>
      </c>
      <c r="I19" s="41">
        <f t="shared" si="4"/>
        <v>0</v>
      </c>
      <c r="J19" s="42"/>
      <c r="K19" s="42"/>
      <c r="L19" s="42"/>
      <c r="M19" s="42"/>
    </row>
    <row r="20" spans="1:13" s="14" customFormat="1" ht="21" customHeight="1">
      <c r="A20" s="59" t="s">
        <v>214</v>
      </c>
      <c r="B20" s="33" t="s">
        <v>173</v>
      </c>
      <c r="C20" s="41">
        <f>+C21</f>
        <v>0</v>
      </c>
      <c r="D20" s="41">
        <f t="shared" si="4"/>
        <v>0</v>
      </c>
      <c r="E20" s="41">
        <f t="shared" si="4"/>
        <v>0</v>
      </c>
      <c r="F20" s="41">
        <f t="shared" si="4"/>
        <v>368056089</v>
      </c>
      <c r="G20" s="41">
        <f t="shared" si="4"/>
        <v>12952376</v>
      </c>
      <c r="H20" s="41">
        <f t="shared" si="4"/>
        <v>381008465</v>
      </c>
      <c r="I20" s="41">
        <f t="shared" si="4"/>
        <v>0</v>
      </c>
      <c r="J20" s="42"/>
      <c r="K20" s="42"/>
      <c r="L20" s="42"/>
      <c r="M20" s="42"/>
    </row>
    <row r="21" spans="1:10" s="14" customFormat="1" ht="12.75">
      <c r="A21" s="60" t="s">
        <v>215</v>
      </c>
      <c r="B21" s="19" t="s">
        <v>216</v>
      </c>
      <c r="C21" s="47"/>
      <c r="D21" s="47"/>
      <c r="E21" s="47"/>
      <c r="F21" s="47">
        <v>368056089</v>
      </c>
      <c r="G21" s="47">
        <v>12952376</v>
      </c>
      <c r="H21" s="47">
        <f>+F21+G21</f>
        <v>381008465</v>
      </c>
      <c r="I21" s="61"/>
      <c r="J21" s="38"/>
    </row>
    <row r="22" spans="1:13" s="14" customFormat="1" ht="12.75">
      <c r="A22" s="58" t="s">
        <v>79</v>
      </c>
      <c r="B22" s="35" t="s">
        <v>8</v>
      </c>
      <c r="C22" s="46">
        <f aca="true" t="shared" si="5" ref="C22:H23">+C23</f>
        <v>180822930000</v>
      </c>
      <c r="D22" s="46">
        <f t="shared" si="5"/>
        <v>0</v>
      </c>
      <c r="E22" s="46">
        <f t="shared" si="5"/>
        <v>180822930000</v>
      </c>
      <c r="F22" s="46">
        <f t="shared" si="5"/>
        <v>36046077983.66</v>
      </c>
      <c r="G22" s="46">
        <f t="shared" si="5"/>
        <v>8293691161.34</v>
      </c>
      <c r="H22" s="46">
        <f t="shared" si="5"/>
        <v>44339769145</v>
      </c>
      <c r="I22" s="62">
        <f>H22/E22*100</f>
        <v>24.521098704130058</v>
      </c>
      <c r="J22" s="42"/>
      <c r="K22" s="42"/>
      <c r="L22" s="42"/>
      <c r="M22" s="42"/>
    </row>
    <row r="23" spans="1:13" s="14" customFormat="1" ht="12.75">
      <c r="A23" s="58" t="s">
        <v>77</v>
      </c>
      <c r="B23" s="35" t="s">
        <v>78</v>
      </c>
      <c r="C23" s="46">
        <f t="shared" si="5"/>
        <v>180822930000</v>
      </c>
      <c r="D23" s="46">
        <f t="shared" si="5"/>
        <v>0</v>
      </c>
      <c r="E23" s="46">
        <f t="shared" si="5"/>
        <v>180822930000</v>
      </c>
      <c r="F23" s="46">
        <f t="shared" si="5"/>
        <v>36046077983.66</v>
      </c>
      <c r="G23" s="46">
        <f t="shared" si="5"/>
        <v>8293691161.34</v>
      </c>
      <c r="H23" s="46">
        <f t="shared" si="5"/>
        <v>44339769145</v>
      </c>
      <c r="I23" s="62">
        <f>H23/E23*100</f>
        <v>24.521098704130058</v>
      </c>
      <c r="J23" s="42"/>
      <c r="K23" s="42"/>
      <c r="L23" s="42"/>
      <c r="M23" s="42"/>
    </row>
    <row r="24" spans="1:13" s="14" customFormat="1" ht="21" customHeight="1">
      <c r="A24" s="59" t="s">
        <v>75</v>
      </c>
      <c r="B24" s="33" t="s">
        <v>76</v>
      </c>
      <c r="C24" s="41">
        <f aca="true" t="shared" si="6" ref="C24:H24">+C25+C26</f>
        <v>180822930000</v>
      </c>
      <c r="D24" s="41">
        <f t="shared" si="6"/>
        <v>0</v>
      </c>
      <c r="E24" s="41">
        <f t="shared" si="6"/>
        <v>180822930000</v>
      </c>
      <c r="F24" s="41">
        <f t="shared" si="6"/>
        <v>36046077983.66</v>
      </c>
      <c r="G24" s="41">
        <f t="shared" si="6"/>
        <v>8293691161.34</v>
      </c>
      <c r="H24" s="41">
        <f t="shared" si="6"/>
        <v>44339769145</v>
      </c>
      <c r="I24" s="63">
        <f>H24/E24*100</f>
        <v>24.521098704130058</v>
      </c>
      <c r="J24" s="42"/>
      <c r="K24" s="42"/>
      <c r="L24" s="42"/>
      <c r="M24" s="42"/>
    </row>
    <row r="25" spans="1:10" s="14" customFormat="1" ht="38.25">
      <c r="A25" s="60" t="s">
        <v>192</v>
      </c>
      <c r="B25" s="19" t="s">
        <v>9</v>
      </c>
      <c r="C25" s="47">
        <v>179283310332</v>
      </c>
      <c r="D25" s="47">
        <v>0</v>
      </c>
      <c r="E25" s="47">
        <f>+C25+D25-D25</f>
        <v>179283310332</v>
      </c>
      <c r="F25" s="47">
        <v>36043557489.66</v>
      </c>
      <c r="G25" s="47">
        <v>8293691161.34</v>
      </c>
      <c r="H25" s="47">
        <f>+F25+G25</f>
        <v>44337248651</v>
      </c>
      <c r="I25" s="61">
        <f>H25/E25*100</f>
        <v>24.730271082620852</v>
      </c>
      <c r="J25" s="38"/>
    </row>
    <row r="26" spans="1:10" s="14" customFormat="1" ht="26.25" customHeight="1">
      <c r="A26" s="60" t="s">
        <v>193</v>
      </c>
      <c r="B26" s="19" t="s">
        <v>74</v>
      </c>
      <c r="C26" s="47">
        <v>1539619668</v>
      </c>
      <c r="D26" s="47">
        <v>0</v>
      </c>
      <c r="E26" s="47">
        <f>+C26+D26-D26</f>
        <v>1539619668</v>
      </c>
      <c r="F26" s="47">
        <v>2520494</v>
      </c>
      <c r="G26" s="47">
        <v>0</v>
      </c>
      <c r="H26" s="47">
        <f>+F26+G26</f>
        <v>2520494</v>
      </c>
      <c r="I26" s="61">
        <f>H26/E26*100</f>
        <v>0.16370887254734653</v>
      </c>
      <c r="J26" s="38"/>
    </row>
    <row r="27" spans="1:10" s="10" customFormat="1" ht="13.5" thickBot="1">
      <c r="A27" s="75" t="s">
        <v>219</v>
      </c>
      <c r="B27" s="76"/>
      <c r="C27" s="64">
        <f>C8+C7</f>
        <v>180822930000</v>
      </c>
      <c r="D27" s="64">
        <f aca="true" t="shared" si="7" ref="D27:I27">D8+D7</f>
        <v>0</v>
      </c>
      <c r="E27" s="64">
        <f t="shared" si="7"/>
        <v>180822930000</v>
      </c>
      <c r="F27" s="64">
        <f t="shared" si="7"/>
        <v>36414134072.66</v>
      </c>
      <c r="G27" s="64">
        <f t="shared" si="7"/>
        <v>8307251037.34</v>
      </c>
      <c r="H27" s="64">
        <f t="shared" si="7"/>
        <v>44721385110</v>
      </c>
      <c r="I27" s="64">
        <f t="shared" si="7"/>
        <v>24.73214271552839</v>
      </c>
      <c r="J27" s="9"/>
    </row>
    <row r="28" spans="1:9" s="2" customFormat="1" ht="12.75">
      <c r="A28" s="4"/>
      <c r="B28" s="4"/>
      <c r="C28" s="12"/>
      <c r="D28" s="13"/>
      <c r="E28" s="13"/>
      <c r="F28" s="7"/>
      <c r="G28" s="7"/>
      <c r="H28" s="7"/>
      <c r="I28" s="8"/>
    </row>
    <row r="29" spans="1:9" s="2" customFormat="1" ht="12.75">
      <c r="A29" s="4"/>
      <c r="B29" s="4"/>
      <c r="C29" s="12"/>
      <c r="D29" s="12"/>
      <c r="E29" s="12"/>
      <c r="F29" s="7"/>
      <c r="G29" s="7"/>
      <c r="H29" s="7"/>
      <c r="I29" s="8"/>
    </row>
    <row r="30" spans="1:9" s="2" customFormat="1" ht="12.75">
      <c r="A30" s="4"/>
      <c r="B30" s="4"/>
      <c r="C30" s="12"/>
      <c r="D30" s="13"/>
      <c r="E30" s="13"/>
      <c r="F30" s="7"/>
      <c r="G30" s="7"/>
      <c r="H30" s="7"/>
      <c r="I30" s="8"/>
    </row>
    <row r="31" spans="1:9" s="2" customFormat="1" ht="12.75">
      <c r="A31" s="3"/>
      <c r="B31" s="4"/>
      <c r="F31" s="7"/>
      <c r="G31" s="7"/>
      <c r="H31" s="7"/>
      <c r="I31" s="8"/>
    </row>
    <row r="32" spans="1:9" s="2" customFormat="1" ht="12.75">
      <c r="A32" s="3"/>
      <c r="B32" s="4"/>
      <c r="F32" s="7"/>
      <c r="G32" s="7"/>
      <c r="H32" s="7"/>
      <c r="I32" s="8"/>
    </row>
    <row r="33" spans="1:9" s="2" customFormat="1" ht="12.75">
      <c r="A33" s="3"/>
      <c r="B33" s="4"/>
      <c r="F33" s="7"/>
      <c r="G33" s="7"/>
      <c r="H33" s="7"/>
      <c r="I33" s="8"/>
    </row>
  </sheetData>
  <sheetProtection/>
  <mergeCells count="4">
    <mergeCell ref="A1:H1"/>
    <mergeCell ref="A2:H2"/>
    <mergeCell ref="A3:H3"/>
    <mergeCell ref="A27:B27"/>
  </mergeCells>
  <printOptions/>
  <pageMargins left="0.7" right="0.7" top="0.75" bottom="0.75" header="0.3" footer="0.3"/>
  <pageSetup fitToHeight="0" fitToWidth="1" horizontalDpi="600" verticalDpi="600" orientation="landscape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102"/>
  <sheetViews>
    <sheetView showGridLines="0" tabSelected="1" zoomScale="95" zoomScaleNormal="95" zoomScalePageLayoutView="0" workbookViewId="0" topLeftCell="A1">
      <pane xSplit="2" ySplit="6" topLeftCell="F8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5" sqref="J5:L5"/>
    </sheetView>
  </sheetViews>
  <sheetFormatPr defaultColWidth="11.421875" defaultRowHeight="15"/>
  <cols>
    <col min="1" max="1" width="21.00390625" style="14" customWidth="1"/>
    <col min="2" max="2" width="56.421875" style="14" customWidth="1"/>
    <col min="3" max="3" width="16.7109375" style="38" customWidth="1"/>
    <col min="4" max="4" width="18.8515625" style="25" customWidth="1"/>
    <col min="5" max="6" width="17.8515625" style="25" customWidth="1"/>
    <col min="7" max="7" width="16.8515625" style="25" customWidth="1"/>
    <col min="8" max="8" width="16.57421875" style="25" customWidth="1"/>
    <col min="9" max="9" width="16.8515625" style="25" customWidth="1"/>
    <col min="10" max="10" width="18.8515625" style="25" bestFit="1" customWidth="1"/>
    <col min="11" max="11" width="20.421875" style="25" customWidth="1"/>
    <col min="12" max="12" width="17.8515625" style="25" bestFit="1" customWidth="1"/>
    <col min="13" max="14" width="8.00390625" style="49" bestFit="1" customWidth="1"/>
    <col min="15" max="16" width="17.8515625" style="25" bestFit="1" customWidth="1"/>
    <col min="17" max="17" width="14.140625" style="14" bestFit="1" customWidth="1"/>
    <col min="18" max="18" width="5.00390625" style="14" bestFit="1" customWidth="1"/>
    <col min="19" max="16384" width="11.421875" style="14" customWidth="1"/>
  </cols>
  <sheetData>
    <row r="1" spans="1:16" ht="12.75">
      <c r="A1" s="78" t="s">
        <v>37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12.75">
      <c r="A2" s="78" t="s">
        <v>237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78" t="s">
        <v>38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3:14" ht="12.75">
      <c r="C4" s="22"/>
      <c r="D4" s="23"/>
      <c r="E4" s="23"/>
      <c r="F4" s="23"/>
      <c r="G4" s="23"/>
      <c r="H4" s="24"/>
      <c r="M4" s="48"/>
      <c r="N4" s="48"/>
    </row>
    <row r="5" spans="1:16" ht="30.75" customHeight="1">
      <c r="A5" s="79" t="s">
        <v>0</v>
      </c>
      <c r="B5" s="80" t="s">
        <v>1</v>
      </c>
      <c r="C5" s="85" t="s">
        <v>229</v>
      </c>
      <c r="D5" s="77" t="s">
        <v>240</v>
      </c>
      <c r="E5" s="77"/>
      <c r="F5" s="77"/>
      <c r="G5" s="77" t="s">
        <v>239</v>
      </c>
      <c r="H5" s="77"/>
      <c r="I5" s="77"/>
      <c r="J5" s="81" t="s">
        <v>238</v>
      </c>
      <c r="K5" s="82"/>
      <c r="L5" s="83"/>
      <c r="M5" s="84" t="s">
        <v>10</v>
      </c>
      <c r="N5" s="84"/>
      <c r="O5" s="77" t="s">
        <v>11</v>
      </c>
      <c r="P5" s="77" t="s">
        <v>12</v>
      </c>
    </row>
    <row r="6" spans="1:16" ht="12.75">
      <c r="A6" s="79"/>
      <c r="B6" s="80"/>
      <c r="C6" s="86"/>
      <c r="D6" s="71" t="s">
        <v>13</v>
      </c>
      <c r="E6" s="71" t="s">
        <v>14</v>
      </c>
      <c r="F6" s="71" t="s">
        <v>15</v>
      </c>
      <c r="G6" s="71" t="s">
        <v>13</v>
      </c>
      <c r="H6" s="71" t="s">
        <v>14</v>
      </c>
      <c r="I6" s="71" t="s">
        <v>15</v>
      </c>
      <c r="J6" s="71" t="s">
        <v>16</v>
      </c>
      <c r="K6" s="71" t="s">
        <v>17</v>
      </c>
      <c r="L6" s="71" t="s">
        <v>18</v>
      </c>
      <c r="M6" s="71" t="s">
        <v>14</v>
      </c>
      <c r="N6" s="71" t="s">
        <v>19</v>
      </c>
      <c r="O6" s="77"/>
      <c r="P6" s="77"/>
    </row>
    <row r="7" spans="1:16" ht="12.75">
      <c r="A7" s="26" t="s">
        <v>40</v>
      </c>
      <c r="B7" s="26" t="s">
        <v>20</v>
      </c>
      <c r="C7" s="28">
        <f>+C8+C34+C94</f>
        <v>180822930000.00003</v>
      </c>
      <c r="D7" s="28">
        <f>+D8+D34+D94</f>
        <v>123156666499.82002</v>
      </c>
      <c r="E7" s="28">
        <f>+E8+E34+E94</f>
        <v>84584072569.96</v>
      </c>
      <c r="F7" s="28">
        <f>+F8+F34+F94</f>
        <v>35724746706.45</v>
      </c>
      <c r="G7" s="28">
        <f aca="true" t="shared" si="0" ref="G7:L7">+G8+G34+G94</f>
        <v>2076942054.3000002</v>
      </c>
      <c r="H7" s="28">
        <f t="shared" si="0"/>
        <v>10472742192.369999</v>
      </c>
      <c r="I7" s="28">
        <f t="shared" si="0"/>
        <v>8568115272.12</v>
      </c>
      <c r="J7" s="28">
        <f t="shared" si="0"/>
        <v>125233608554.12003</v>
      </c>
      <c r="K7" s="28">
        <f t="shared" si="0"/>
        <v>95056814762.33</v>
      </c>
      <c r="L7" s="28">
        <f t="shared" si="0"/>
        <v>44292861978.57001</v>
      </c>
      <c r="M7" s="28">
        <f>K7/C7*100</f>
        <v>52.56900480615483</v>
      </c>
      <c r="N7" s="28">
        <f>+L7/C7*100</f>
        <v>24.495157764875284</v>
      </c>
      <c r="O7" s="28">
        <f>+O8+O34+O94</f>
        <v>55589321445.87999</v>
      </c>
      <c r="P7" s="28">
        <f>+P8+P34+P94</f>
        <v>50763952783.759995</v>
      </c>
    </row>
    <row r="8" spans="1:16" ht="12.75">
      <c r="A8" s="29" t="s">
        <v>41</v>
      </c>
      <c r="B8" s="29" t="s">
        <v>21</v>
      </c>
      <c r="C8" s="31">
        <f aca="true" t="shared" si="1" ref="C8:L8">+C9</f>
        <v>33685527913</v>
      </c>
      <c r="D8" s="31">
        <f t="shared" si="1"/>
        <v>33685527913</v>
      </c>
      <c r="E8" s="31">
        <f t="shared" si="1"/>
        <v>8754314763</v>
      </c>
      <c r="F8" s="31">
        <f t="shared" si="1"/>
        <v>8754314763</v>
      </c>
      <c r="G8" s="31">
        <f t="shared" si="1"/>
        <v>0</v>
      </c>
      <c r="H8" s="31">
        <f t="shared" si="1"/>
        <v>2554131869</v>
      </c>
      <c r="I8" s="31">
        <f t="shared" si="1"/>
        <v>2554131869</v>
      </c>
      <c r="J8" s="31">
        <f t="shared" si="1"/>
        <v>33685527913</v>
      </c>
      <c r="K8" s="31">
        <f t="shared" si="1"/>
        <v>11308446632</v>
      </c>
      <c r="L8" s="31">
        <f t="shared" si="1"/>
        <v>11308446632</v>
      </c>
      <c r="M8" s="31">
        <f aca="true" t="shared" si="2" ref="M8:M71">K8/C8*100</f>
        <v>33.57063799387813</v>
      </c>
      <c r="N8" s="31">
        <f aca="true" t="shared" si="3" ref="N8:N71">+L8/C8*100</f>
        <v>33.57063799387813</v>
      </c>
      <c r="O8" s="31">
        <f>+O9</f>
        <v>0</v>
      </c>
      <c r="P8" s="31">
        <f>+P9</f>
        <v>0</v>
      </c>
    </row>
    <row r="9" spans="1:16" s="15" customFormat="1" ht="12.75">
      <c r="A9" s="26" t="s">
        <v>42</v>
      </c>
      <c r="B9" s="26" t="s">
        <v>22</v>
      </c>
      <c r="C9" s="28">
        <f>+C10+C18+C26</f>
        <v>33685527913</v>
      </c>
      <c r="D9" s="28">
        <f>+D10+D18+D26</f>
        <v>33685527913</v>
      </c>
      <c r="E9" s="28">
        <f>+E10+E18+E26</f>
        <v>8754314763</v>
      </c>
      <c r="F9" s="28">
        <f>+F10+F18+F26</f>
        <v>8754314763</v>
      </c>
      <c r="G9" s="28">
        <f aca="true" t="shared" si="4" ref="G9:L9">+G10+G18+G26</f>
        <v>0</v>
      </c>
      <c r="H9" s="28">
        <f t="shared" si="4"/>
        <v>2554131869</v>
      </c>
      <c r="I9" s="28">
        <f t="shared" si="4"/>
        <v>2554131869</v>
      </c>
      <c r="J9" s="28">
        <f t="shared" si="4"/>
        <v>33685527913</v>
      </c>
      <c r="K9" s="28">
        <f t="shared" si="4"/>
        <v>11308446632</v>
      </c>
      <c r="L9" s="28">
        <f t="shared" si="4"/>
        <v>11308446632</v>
      </c>
      <c r="M9" s="28">
        <f t="shared" si="2"/>
        <v>33.57063799387813</v>
      </c>
      <c r="N9" s="28">
        <f t="shared" si="3"/>
        <v>33.57063799387813</v>
      </c>
      <c r="O9" s="28">
        <f>+O10+O18+O26</f>
        <v>0</v>
      </c>
      <c r="P9" s="28">
        <f>+P10+P18+P26</f>
        <v>0</v>
      </c>
    </row>
    <row r="10" spans="1:16" ht="12.75">
      <c r="A10" s="32" t="s">
        <v>43</v>
      </c>
      <c r="B10" s="32" t="s">
        <v>23</v>
      </c>
      <c r="C10" s="17">
        <f aca="true" t="shared" si="5" ref="C10:L10">+C11</f>
        <v>22717051453</v>
      </c>
      <c r="D10" s="17">
        <f t="shared" si="5"/>
        <v>22717051453</v>
      </c>
      <c r="E10" s="17">
        <f t="shared" si="5"/>
        <v>5885038017</v>
      </c>
      <c r="F10" s="17">
        <f t="shared" si="5"/>
        <v>5885038017</v>
      </c>
      <c r="G10" s="17">
        <f t="shared" si="5"/>
        <v>0</v>
      </c>
      <c r="H10" s="17">
        <f t="shared" si="5"/>
        <v>1535986113</v>
      </c>
      <c r="I10" s="17">
        <f t="shared" si="5"/>
        <v>1535986113</v>
      </c>
      <c r="J10" s="17">
        <f t="shared" si="5"/>
        <v>22717051453</v>
      </c>
      <c r="K10" s="17">
        <f t="shared" si="5"/>
        <v>7421024130</v>
      </c>
      <c r="L10" s="17">
        <f t="shared" si="5"/>
        <v>7421024130</v>
      </c>
      <c r="M10" s="17">
        <f t="shared" si="2"/>
        <v>32.667197789086245</v>
      </c>
      <c r="N10" s="17">
        <f t="shared" si="3"/>
        <v>32.667197789086245</v>
      </c>
      <c r="O10" s="17">
        <f>+O11</f>
        <v>0</v>
      </c>
      <c r="P10" s="17">
        <f>+P11</f>
        <v>0</v>
      </c>
    </row>
    <row r="11" spans="1:16" ht="12.75">
      <c r="A11" s="32" t="s">
        <v>44</v>
      </c>
      <c r="B11" s="32" t="s">
        <v>24</v>
      </c>
      <c r="C11" s="17">
        <f>+C12+C13+C14+C15+C16+C17</f>
        <v>22717051453</v>
      </c>
      <c r="D11" s="17">
        <f>+D12+D13+D14+D15+D16+D17</f>
        <v>22717051453</v>
      </c>
      <c r="E11" s="17">
        <f>+E12+E13+E14+E15+E16+E17</f>
        <v>5885038017</v>
      </c>
      <c r="F11" s="17">
        <f>+F12+F13+F14+F15+F16+F17</f>
        <v>5885038017</v>
      </c>
      <c r="G11" s="17">
        <f aca="true" t="shared" si="6" ref="G11:L11">+G12+G13+G14+G15+G16+G17</f>
        <v>0</v>
      </c>
      <c r="H11" s="17">
        <f t="shared" si="6"/>
        <v>1535986113</v>
      </c>
      <c r="I11" s="17">
        <f t="shared" si="6"/>
        <v>1535986113</v>
      </c>
      <c r="J11" s="17">
        <f t="shared" si="6"/>
        <v>22717051453</v>
      </c>
      <c r="K11" s="17">
        <f t="shared" si="6"/>
        <v>7421024130</v>
      </c>
      <c r="L11" s="17">
        <f t="shared" si="6"/>
        <v>7421024130</v>
      </c>
      <c r="M11" s="17">
        <f t="shared" si="2"/>
        <v>32.667197789086245</v>
      </c>
      <c r="N11" s="17">
        <f t="shared" si="3"/>
        <v>32.667197789086245</v>
      </c>
      <c r="O11" s="17">
        <f>+O12+O13+O14+O15+O16+O17</f>
        <v>0</v>
      </c>
      <c r="P11" s="17">
        <f>+P12+P13+P14+P15+P16+P17</f>
        <v>0</v>
      </c>
    </row>
    <row r="12" spans="1:17" ht="12.75">
      <c r="A12" s="18" t="s">
        <v>45</v>
      </c>
      <c r="B12" s="18" t="s">
        <v>46</v>
      </c>
      <c r="C12" s="20">
        <v>17899079052</v>
      </c>
      <c r="D12" s="21">
        <v>17899079052</v>
      </c>
      <c r="E12" s="21">
        <v>5322458146</v>
      </c>
      <c r="F12" s="21">
        <v>5322458146</v>
      </c>
      <c r="G12" s="21">
        <v>0</v>
      </c>
      <c r="H12" s="21">
        <v>1340394285</v>
      </c>
      <c r="I12" s="21">
        <v>1340394285</v>
      </c>
      <c r="J12" s="21">
        <f aca="true" t="shared" si="7" ref="J12:L17">+D12+G12</f>
        <v>17899079052</v>
      </c>
      <c r="K12" s="21">
        <f t="shared" si="7"/>
        <v>6662852431</v>
      </c>
      <c r="L12" s="21">
        <f t="shared" si="7"/>
        <v>6662852431</v>
      </c>
      <c r="M12" s="21">
        <f t="shared" si="2"/>
        <v>37.2245544680999</v>
      </c>
      <c r="N12" s="21">
        <f t="shared" si="3"/>
        <v>37.2245544680999</v>
      </c>
      <c r="O12" s="21">
        <f aca="true" t="shared" si="8" ref="O12:O17">+C12-J12</f>
        <v>0</v>
      </c>
      <c r="P12" s="21">
        <f aca="true" t="shared" si="9" ref="P12:P17">+K12-L12</f>
        <v>0</v>
      </c>
      <c r="Q12" s="39"/>
    </row>
    <row r="13" spans="1:17" ht="12.75">
      <c r="A13" s="18" t="s">
        <v>47</v>
      </c>
      <c r="B13" s="18" t="s">
        <v>48</v>
      </c>
      <c r="C13" s="20">
        <v>878803080</v>
      </c>
      <c r="D13" s="21">
        <v>878803080</v>
      </c>
      <c r="E13" s="21">
        <v>226386748</v>
      </c>
      <c r="F13" s="21">
        <v>226386748</v>
      </c>
      <c r="G13" s="21">
        <v>0</v>
      </c>
      <c r="H13" s="21">
        <v>62493022</v>
      </c>
      <c r="I13" s="21">
        <v>62493022</v>
      </c>
      <c r="J13" s="21">
        <f t="shared" si="7"/>
        <v>878803080</v>
      </c>
      <c r="K13" s="21">
        <f t="shared" si="7"/>
        <v>288879770</v>
      </c>
      <c r="L13" s="21">
        <f t="shared" si="7"/>
        <v>288879770</v>
      </c>
      <c r="M13" s="21">
        <f t="shared" si="2"/>
        <v>32.87195693488011</v>
      </c>
      <c r="N13" s="21">
        <f t="shared" si="3"/>
        <v>32.87195693488011</v>
      </c>
      <c r="O13" s="21">
        <f t="shared" si="8"/>
        <v>0</v>
      </c>
      <c r="P13" s="21">
        <f t="shared" si="9"/>
        <v>0</v>
      </c>
      <c r="Q13" s="39"/>
    </row>
    <row r="14" spans="1:17" ht="12.75">
      <c r="A14" s="18" t="s">
        <v>49</v>
      </c>
      <c r="B14" s="18" t="s">
        <v>50</v>
      </c>
      <c r="C14" s="20">
        <v>547688253</v>
      </c>
      <c r="D14" s="21">
        <v>547688253</v>
      </c>
      <c r="E14" s="21">
        <v>144274958</v>
      </c>
      <c r="F14" s="21">
        <v>144274958</v>
      </c>
      <c r="G14" s="21">
        <v>0</v>
      </c>
      <c r="H14" s="21">
        <v>841345</v>
      </c>
      <c r="I14" s="21">
        <v>841345</v>
      </c>
      <c r="J14" s="21">
        <f t="shared" si="7"/>
        <v>547688253</v>
      </c>
      <c r="K14" s="21">
        <f t="shared" si="7"/>
        <v>145116303</v>
      </c>
      <c r="L14" s="21">
        <f t="shared" si="7"/>
        <v>145116303</v>
      </c>
      <c r="M14" s="21">
        <f t="shared" si="2"/>
        <v>26.496150356542337</v>
      </c>
      <c r="N14" s="21">
        <f t="shared" si="3"/>
        <v>26.496150356542337</v>
      </c>
      <c r="O14" s="21">
        <f t="shared" si="8"/>
        <v>0</v>
      </c>
      <c r="P14" s="21">
        <f t="shared" si="9"/>
        <v>0</v>
      </c>
      <c r="Q14" s="39"/>
    </row>
    <row r="15" spans="1:17" ht="12.75">
      <c r="A15" s="18" t="s">
        <v>51</v>
      </c>
      <c r="B15" s="18" t="s">
        <v>52</v>
      </c>
      <c r="C15" s="20">
        <v>805232080</v>
      </c>
      <c r="D15" s="21">
        <v>805232080</v>
      </c>
      <c r="E15" s="21">
        <v>13823888</v>
      </c>
      <c r="F15" s="21">
        <v>13823888</v>
      </c>
      <c r="G15" s="21">
        <v>0</v>
      </c>
      <c r="H15" s="21">
        <v>983186</v>
      </c>
      <c r="I15" s="21">
        <v>983186</v>
      </c>
      <c r="J15" s="21">
        <f t="shared" si="7"/>
        <v>805232080</v>
      </c>
      <c r="K15" s="21">
        <f t="shared" si="7"/>
        <v>14807074</v>
      </c>
      <c r="L15" s="21">
        <f t="shared" si="7"/>
        <v>14807074</v>
      </c>
      <c r="M15" s="21">
        <f t="shared" si="2"/>
        <v>1.8388579352178815</v>
      </c>
      <c r="N15" s="21">
        <f t="shared" si="3"/>
        <v>1.8388579352178815</v>
      </c>
      <c r="O15" s="21">
        <f t="shared" si="8"/>
        <v>0</v>
      </c>
      <c r="P15" s="21">
        <f t="shared" si="9"/>
        <v>0</v>
      </c>
      <c r="Q15" s="39"/>
    </row>
    <row r="16" spans="1:17" ht="12.75">
      <c r="A16" s="18" t="s">
        <v>53</v>
      </c>
      <c r="B16" s="18" t="s">
        <v>54</v>
      </c>
      <c r="C16" s="20">
        <v>1747465519</v>
      </c>
      <c r="D16" s="21">
        <v>1747465519</v>
      </c>
      <c r="E16" s="21">
        <v>1789348</v>
      </c>
      <c r="F16" s="21">
        <v>1789348</v>
      </c>
      <c r="G16" s="21">
        <v>0</v>
      </c>
      <c r="H16" s="21">
        <v>117563</v>
      </c>
      <c r="I16" s="21">
        <v>117563</v>
      </c>
      <c r="J16" s="21">
        <f t="shared" si="7"/>
        <v>1747465519</v>
      </c>
      <c r="K16" s="21">
        <f t="shared" si="7"/>
        <v>1906911</v>
      </c>
      <c r="L16" s="21">
        <f t="shared" si="7"/>
        <v>1906911</v>
      </c>
      <c r="M16" s="21">
        <f t="shared" si="2"/>
        <v>0.10912438496018186</v>
      </c>
      <c r="N16" s="21">
        <f t="shared" si="3"/>
        <v>0.10912438496018186</v>
      </c>
      <c r="O16" s="21">
        <f t="shared" si="8"/>
        <v>0</v>
      </c>
      <c r="P16" s="21">
        <f t="shared" si="9"/>
        <v>0</v>
      </c>
      <c r="Q16" s="39"/>
    </row>
    <row r="17" spans="1:17" ht="12.75">
      <c r="A17" s="18" t="s">
        <v>55</v>
      </c>
      <c r="B17" s="18" t="s">
        <v>56</v>
      </c>
      <c r="C17" s="20">
        <v>838783469</v>
      </c>
      <c r="D17" s="21">
        <v>838783469</v>
      </c>
      <c r="E17" s="21">
        <v>176304929</v>
      </c>
      <c r="F17" s="21">
        <v>176304929</v>
      </c>
      <c r="G17" s="21">
        <v>0</v>
      </c>
      <c r="H17" s="21">
        <v>131156712</v>
      </c>
      <c r="I17" s="21">
        <v>131156712</v>
      </c>
      <c r="J17" s="21">
        <f t="shared" si="7"/>
        <v>838783469</v>
      </c>
      <c r="K17" s="21">
        <f t="shared" si="7"/>
        <v>307461641</v>
      </c>
      <c r="L17" s="21">
        <f t="shared" si="7"/>
        <v>307461641</v>
      </c>
      <c r="M17" s="21">
        <f t="shared" si="2"/>
        <v>36.65566291698102</v>
      </c>
      <c r="N17" s="21">
        <f t="shared" si="3"/>
        <v>36.65566291698102</v>
      </c>
      <c r="O17" s="21">
        <f t="shared" si="8"/>
        <v>0</v>
      </c>
      <c r="P17" s="21">
        <f t="shared" si="9"/>
        <v>0</v>
      </c>
      <c r="Q17" s="39"/>
    </row>
    <row r="18" spans="1:16" ht="12.75">
      <c r="A18" s="32" t="s">
        <v>57</v>
      </c>
      <c r="B18" s="32" t="s">
        <v>25</v>
      </c>
      <c r="C18" s="17">
        <f>+C19+C20+C21+C22+C23+C24+C25</f>
        <v>7770500914</v>
      </c>
      <c r="D18" s="17">
        <f aca="true" t="shared" si="10" ref="D18:L18">+D19+D20+D21+D22+D23+D24+D25</f>
        <v>7770500914</v>
      </c>
      <c r="E18" s="17">
        <f t="shared" si="10"/>
        <v>2184754670</v>
      </c>
      <c r="F18" s="17">
        <f t="shared" si="10"/>
        <v>2184754670</v>
      </c>
      <c r="G18" s="17">
        <f t="shared" si="10"/>
        <v>0</v>
      </c>
      <c r="H18" s="17">
        <f t="shared" si="10"/>
        <v>691768884</v>
      </c>
      <c r="I18" s="17">
        <f t="shared" si="10"/>
        <v>691768884</v>
      </c>
      <c r="J18" s="17">
        <f t="shared" si="10"/>
        <v>7770500914</v>
      </c>
      <c r="K18" s="17">
        <f t="shared" si="10"/>
        <v>2876523554</v>
      </c>
      <c r="L18" s="17">
        <f t="shared" si="10"/>
        <v>2876523554</v>
      </c>
      <c r="M18" s="17">
        <f t="shared" si="2"/>
        <v>37.0185086629024</v>
      </c>
      <c r="N18" s="17">
        <f t="shared" si="3"/>
        <v>37.0185086629024</v>
      </c>
      <c r="O18" s="17">
        <f>+O19+O20+O21+O22+O23+O24+O25</f>
        <v>0</v>
      </c>
      <c r="P18" s="17">
        <f>+P19+P20+P21+P22+P23+P24+P25</f>
        <v>0</v>
      </c>
    </row>
    <row r="19" spans="1:17" ht="12.75">
      <c r="A19" s="18" t="s">
        <v>58</v>
      </c>
      <c r="B19" s="18" t="s">
        <v>60</v>
      </c>
      <c r="C19" s="20">
        <v>2319068471</v>
      </c>
      <c r="D19" s="21">
        <v>2319068471</v>
      </c>
      <c r="E19" s="21">
        <v>671603600</v>
      </c>
      <c r="F19" s="21">
        <v>671603600</v>
      </c>
      <c r="G19" s="21">
        <v>0</v>
      </c>
      <c r="H19" s="21">
        <v>207704700</v>
      </c>
      <c r="I19" s="21">
        <v>207704700</v>
      </c>
      <c r="J19" s="21">
        <f aca="true" t="shared" si="11" ref="J19:J25">+D19+G19</f>
        <v>2319068471</v>
      </c>
      <c r="K19" s="21">
        <f aca="true" t="shared" si="12" ref="K19:K25">+E19+H19</f>
        <v>879308300</v>
      </c>
      <c r="L19" s="21">
        <f aca="true" t="shared" si="13" ref="L19:L25">+F19+I19</f>
        <v>879308300</v>
      </c>
      <c r="M19" s="21">
        <f t="shared" si="2"/>
        <v>37.91644408070606</v>
      </c>
      <c r="N19" s="21">
        <f t="shared" si="3"/>
        <v>37.91644408070606</v>
      </c>
      <c r="O19" s="21">
        <f aca="true" t="shared" si="14" ref="O19:O25">+C19-J19</f>
        <v>0</v>
      </c>
      <c r="P19" s="21">
        <f aca="true" t="shared" si="15" ref="P19:P25">+K19-L19</f>
        <v>0</v>
      </c>
      <c r="Q19" s="39"/>
    </row>
    <row r="20" spans="1:17" ht="12.75">
      <c r="A20" s="18" t="s">
        <v>59</v>
      </c>
      <c r="B20" s="18" t="s">
        <v>61</v>
      </c>
      <c r="C20" s="20">
        <v>1642673448</v>
      </c>
      <c r="D20" s="21">
        <v>1642673448</v>
      </c>
      <c r="E20" s="21">
        <v>478451600</v>
      </c>
      <c r="F20" s="21">
        <v>478451600</v>
      </c>
      <c r="G20" s="21">
        <v>0</v>
      </c>
      <c r="H20" s="21">
        <v>147944300</v>
      </c>
      <c r="I20" s="21">
        <v>147944300</v>
      </c>
      <c r="J20" s="21">
        <f t="shared" si="11"/>
        <v>1642673448</v>
      </c>
      <c r="K20" s="21">
        <f t="shared" si="12"/>
        <v>626395900</v>
      </c>
      <c r="L20" s="21">
        <f t="shared" si="13"/>
        <v>626395900</v>
      </c>
      <c r="M20" s="21">
        <f t="shared" si="2"/>
        <v>38.13270986772533</v>
      </c>
      <c r="N20" s="21">
        <f t="shared" si="3"/>
        <v>38.13270986772533</v>
      </c>
      <c r="O20" s="21">
        <f t="shared" si="14"/>
        <v>0</v>
      </c>
      <c r="P20" s="21">
        <f t="shared" si="15"/>
        <v>0</v>
      </c>
      <c r="Q20" s="39"/>
    </row>
    <row r="21" spans="1:17" ht="12.75">
      <c r="A21" s="18" t="s">
        <v>62</v>
      </c>
      <c r="B21" s="18" t="s">
        <v>67</v>
      </c>
      <c r="C21" s="20">
        <v>1893087639</v>
      </c>
      <c r="D21" s="21">
        <v>1893087639</v>
      </c>
      <c r="E21" s="21">
        <v>484828670</v>
      </c>
      <c r="F21" s="21">
        <v>484828670</v>
      </c>
      <c r="G21" s="21">
        <v>0</v>
      </c>
      <c r="H21" s="21">
        <v>157853984</v>
      </c>
      <c r="I21" s="21">
        <v>157853984</v>
      </c>
      <c r="J21" s="21">
        <f t="shared" si="11"/>
        <v>1893087639</v>
      </c>
      <c r="K21" s="21">
        <f t="shared" si="12"/>
        <v>642682654</v>
      </c>
      <c r="L21" s="21">
        <f t="shared" si="13"/>
        <v>642682654</v>
      </c>
      <c r="M21" s="21">
        <f t="shared" si="2"/>
        <v>33.94891186017617</v>
      </c>
      <c r="N21" s="21">
        <f t="shared" si="3"/>
        <v>33.94891186017617</v>
      </c>
      <c r="O21" s="21">
        <f t="shared" si="14"/>
        <v>0</v>
      </c>
      <c r="P21" s="21">
        <f t="shared" si="15"/>
        <v>0</v>
      </c>
      <c r="Q21" s="39"/>
    </row>
    <row r="22" spans="1:17" ht="12.75">
      <c r="A22" s="18" t="s">
        <v>63</v>
      </c>
      <c r="B22" s="18" t="s">
        <v>68</v>
      </c>
      <c r="C22" s="20">
        <v>806574142</v>
      </c>
      <c r="D22" s="21">
        <v>806574142</v>
      </c>
      <c r="E22" s="21">
        <v>232022900</v>
      </c>
      <c r="F22" s="21">
        <v>232022900</v>
      </c>
      <c r="G22" s="21">
        <v>0</v>
      </c>
      <c r="H22" s="21">
        <v>75392100</v>
      </c>
      <c r="I22" s="21">
        <v>75392100</v>
      </c>
      <c r="J22" s="21">
        <f t="shared" si="11"/>
        <v>806574142</v>
      </c>
      <c r="K22" s="21">
        <f t="shared" si="12"/>
        <v>307415000</v>
      </c>
      <c r="L22" s="21">
        <f t="shared" si="13"/>
        <v>307415000</v>
      </c>
      <c r="M22" s="21">
        <f t="shared" si="2"/>
        <v>38.113669158513645</v>
      </c>
      <c r="N22" s="21">
        <f t="shared" si="3"/>
        <v>38.113669158513645</v>
      </c>
      <c r="O22" s="21">
        <f t="shared" si="14"/>
        <v>0</v>
      </c>
      <c r="P22" s="21">
        <f t="shared" si="15"/>
        <v>0</v>
      </c>
      <c r="Q22" s="39"/>
    </row>
    <row r="23" spans="1:17" ht="12.75">
      <c r="A23" s="18" t="s">
        <v>64</v>
      </c>
      <c r="B23" s="18" t="s">
        <v>69</v>
      </c>
      <c r="C23" s="20">
        <v>100879497</v>
      </c>
      <c r="D23" s="21">
        <v>100879497</v>
      </c>
      <c r="E23" s="21">
        <v>27788100</v>
      </c>
      <c r="F23" s="21">
        <v>27788100</v>
      </c>
      <c r="G23" s="21">
        <v>0</v>
      </c>
      <c r="H23" s="21">
        <v>8637200</v>
      </c>
      <c r="I23" s="21">
        <v>8637200</v>
      </c>
      <c r="J23" s="21">
        <f t="shared" si="11"/>
        <v>100879497</v>
      </c>
      <c r="K23" s="21">
        <f t="shared" si="12"/>
        <v>36425300</v>
      </c>
      <c r="L23" s="21">
        <f t="shared" si="13"/>
        <v>36425300</v>
      </c>
      <c r="M23" s="21">
        <f t="shared" si="2"/>
        <v>36.10773356651451</v>
      </c>
      <c r="N23" s="21">
        <f t="shared" si="3"/>
        <v>36.10773356651451</v>
      </c>
      <c r="O23" s="21">
        <f t="shared" si="14"/>
        <v>0</v>
      </c>
      <c r="P23" s="21">
        <f t="shared" si="15"/>
        <v>0</v>
      </c>
      <c r="Q23" s="39"/>
    </row>
    <row r="24" spans="1:17" ht="12.75">
      <c r="A24" s="18" t="s">
        <v>65</v>
      </c>
      <c r="B24" s="18" t="s">
        <v>70</v>
      </c>
      <c r="C24" s="20">
        <v>604930627</v>
      </c>
      <c r="D24" s="21">
        <v>604930627</v>
      </c>
      <c r="E24" s="21">
        <v>174024000</v>
      </c>
      <c r="F24" s="21">
        <v>174024000</v>
      </c>
      <c r="G24" s="21">
        <v>0</v>
      </c>
      <c r="H24" s="21">
        <v>56533200</v>
      </c>
      <c r="I24" s="21">
        <v>56533200</v>
      </c>
      <c r="J24" s="21">
        <f t="shared" si="11"/>
        <v>604930627</v>
      </c>
      <c r="K24" s="21">
        <f t="shared" si="12"/>
        <v>230557200</v>
      </c>
      <c r="L24" s="21">
        <f t="shared" si="13"/>
        <v>230557200</v>
      </c>
      <c r="M24" s="21">
        <f t="shared" si="2"/>
        <v>38.11299836865426</v>
      </c>
      <c r="N24" s="21">
        <f t="shared" si="3"/>
        <v>38.11299836865426</v>
      </c>
      <c r="O24" s="21">
        <f t="shared" si="14"/>
        <v>0</v>
      </c>
      <c r="P24" s="21">
        <f t="shared" si="15"/>
        <v>0</v>
      </c>
      <c r="Q24" s="39"/>
    </row>
    <row r="25" spans="1:17" ht="12.75">
      <c r="A25" s="18" t="s">
        <v>66</v>
      </c>
      <c r="B25" s="18" t="s">
        <v>71</v>
      </c>
      <c r="C25" s="20">
        <v>403287090</v>
      </c>
      <c r="D25" s="21">
        <v>403287090</v>
      </c>
      <c r="E25" s="21">
        <v>116035800</v>
      </c>
      <c r="F25" s="21">
        <v>116035800</v>
      </c>
      <c r="G25" s="21">
        <v>0</v>
      </c>
      <c r="H25" s="21">
        <v>37703400</v>
      </c>
      <c r="I25" s="21">
        <v>37703400</v>
      </c>
      <c r="J25" s="21">
        <f t="shared" si="11"/>
        <v>403287090</v>
      </c>
      <c r="K25" s="21">
        <f t="shared" si="12"/>
        <v>153739200</v>
      </c>
      <c r="L25" s="21">
        <f t="shared" si="13"/>
        <v>153739200</v>
      </c>
      <c r="M25" s="21">
        <f t="shared" si="2"/>
        <v>38.1215277682209</v>
      </c>
      <c r="N25" s="21">
        <f t="shared" si="3"/>
        <v>38.1215277682209</v>
      </c>
      <c r="O25" s="21">
        <f t="shared" si="14"/>
        <v>0</v>
      </c>
      <c r="P25" s="21">
        <f t="shared" si="15"/>
        <v>0</v>
      </c>
      <c r="Q25" s="39"/>
    </row>
    <row r="26" spans="1:16" ht="12.75">
      <c r="A26" s="32" t="s">
        <v>80</v>
      </c>
      <c r="B26" s="32" t="s">
        <v>26</v>
      </c>
      <c r="C26" s="17">
        <f>+C27+C31+C32+C33</f>
        <v>3197975546</v>
      </c>
      <c r="D26" s="17">
        <f>+D27+D31+D32+D33</f>
        <v>3197975546</v>
      </c>
      <c r="E26" s="17">
        <f>+E27+E31+E32+E33</f>
        <v>684522076</v>
      </c>
      <c r="F26" s="17">
        <f>+F27+F31+F32+F33</f>
        <v>684522076</v>
      </c>
      <c r="G26" s="17">
        <f aca="true" t="shared" si="16" ref="G26:L26">+G27+G31+G32+G33</f>
        <v>0</v>
      </c>
      <c r="H26" s="17">
        <f t="shared" si="16"/>
        <v>326376872</v>
      </c>
      <c r="I26" s="17">
        <f t="shared" si="16"/>
        <v>326376872</v>
      </c>
      <c r="J26" s="17">
        <f t="shared" si="16"/>
        <v>3197975546</v>
      </c>
      <c r="K26" s="17">
        <f t="shared" si="16"/>
        <v>1010898948</v>
      </c>
      <c r="L26" s="17">
        <f t="shared" si="16"/>
        <v>1010898948</v>
      </c>
      <c r="M26" s="17">
        <f t="shared" si="2"/>
        <v>31.61059030812239</v>
      </c>
      <c r="N26" s="17">
        <f t="shared" si="3"/>
        <v>31.61059030812239</v>
      </c>
      <c r="O26" s="17">
        <f>+O27+O31+O32+O33</f>
        <v>0</v>
      </c>
      <c r="P26" s="17">
        <f>+P27+P31+P32+P33</f>
        <v>0</v>
      </c>
    </row>
    <row r="27" spans="1:16" ht="12.75">
      <c r="A27" s="32" t="s">
        <v>81</v>
      </c>
      <c r="B27" s="32" t="s">
        <v>82</v>
      </c>
      <c r="C27" s="17">
        <f>+C28+C29+C30</f>
        <v>1329655050</v>
      </c>
      <c r="D27" s="17">
        <f>+D28+D29+D30</f>
        <v>1329655050</v>
      </c>
      <c r="E27" s="17">
        <f>+E28+E29+E30</f>
        <v>268741749</v>
      </c>
      <c r="F27" s="17">
        <f>+F28+F29+F30</f>
        <v>268741749</v>
      </c>
      <c r="G27" s="17">
        <f aca="true" t="shared" si="17" ref="G27:L27">+G28+G29+G30</f>
        <v>0</v>
      </c>
      <c r="H27" s="17">
        <f t="shared" si="17"/>
        <v>220500229</v>
      </c>
      <c r="I27" s="17">
        <f t="shared" si="17"/>
        <v>220500229</v>
      </c>
      <c r="J27" s="17">
        <f t="shared" si="17"/>
        <v>1329655050</v>
      </c>
      <c r="K27" s="17">
        <f t="shared" si="17"/>
        <v>489241978</v>
      </c>
      <c r="L27" s="17">
        <f t="shared" si="17"/>
        <v>489241978</v>
      </c>
      <c r="M27" s="17">
        <f t="shared" si="2"/>
        <v>36.794654222536884</v>
      </c>
      <c r="N27" s="17">
        <f t="shared" si="3"/>
        <v>36.794654222536884</v>
      </c>
      <c r="O27" s="17">
        <f>+O28+O29+O30</f>
        <v>0</v>
      </c>
      <c r="P27" s="17">
        <f>+P28+P29+P30</f>
        <v>0</v>
      </c>
    </row>
    <row r="28" spans="1:17" ht="12.75">
      <c r="A28" s="18" t="s">
        <v>83</v>
      </c>
      <c r="B28" s="18" t="s">
        <v>84</v>
      </c>
      <c r="C28" s="20">
        <v>1018772875</v>
      </c>
      <c r="D28" s="21">
        <v>1018772875</v>
      </c>
      <c r="E28" s="21">
        <v>213528089</v>
      </c>
      <c r="F28" s="21">
        <v>213528089</v>
      </c>
      <c r="G28" s="21">
        <v>0</v>
      </c>
      <c r="H28" s="21">
        <v>201721491</v>
      </c>
      <c r="I28" s="21">
        <v>201721491</v>
      </c>
      <c r="J28" s="21">
        <f aca="true" t="shared" si="18" ref="J28:J33">+D28+G28</f>
        <v>1018772875</v>
      </c>
      <c r="K28" s="21">
        <f aca="true" t="shared" si="19" ref="K28:K33">+E28+H28</f>
        <v>415249580</v>
      </c>
      <c r="L28" s="21">
        <f aca="true" t="shared" si="20" ref="L28:L33">+F28+I28</f>
        <v>415249580</v>
      </c>
      <c r="M28" s="21">
        <f t="shared" si="2"/>
        <v>40.759779749730775</v>
      </c>
      <c r="N28" s="21">
        <f t="shared" si="3"/>
        <v>40.759779749730775</v>
      </c>
      <c r="O28" s="21">
        <f aca="true" t="shared" si="21" ref="O28:O33">+C28-J28</f>
        <v>0</v>
      </c>
      <c r="P28" s="21">
        <f aca="true" t="shared" si="22" ref="P28:P33">+K28-L28</f>
        <v>0</v>
      </c>
      <c r="Q28" s="39"/>
    </row>
    <row r="29" spans="1:17" ht="12.75">
      <c r="A29" s="18" t="s">
        <v>85</v>
      </c>
      <c r="B29" s="18" t="s">
        <v>86</v>
      </c>
      <c r="C29" s="20">
        <v>211442862</v>
      </c>
      <c r="D29" s="21">
        <v>211442862</v>
      </c>
      <c r="E29" s="21">
        <v>34575829</v>
      </c>
      <c r="F29" s="21">
        <v>34575829</v>
      </c>
      <c r="G29" s="21">
        <v>0</v>
      </c>
      <c r="H29" s="21">
        <v>2376754</v>
      </c>
      <c r="I29" s="21">
        <v>2376754</v>
      </c>
      <c r="J29" s="21">
        <f t="shared" si="18"/>
        <v>211442862</v>
      </c>
      <c r="K29" s="21">
        <f t="shared" si="19"/>
        <v>36952583</v>
      </c>
      <c r="L29" s="21">
        <f t="shared" si="20"/>
        <v>36952583</v>
      </c>
      <c r="M29" s="21">
        <f t="shared" si="2"/>
        <v>17.47639180177196</v>
      </c>
      <c r="N29" s="21">
        <f t="shared" si="3"/>
        <v>17.47639180177196</v>
      </c>
      <c r="O29" s="21">
        <f t="shared" si="21"/>
        <v>0</v>
      </c>
      <c r="P29" s="21">
        <f t="shared" si="22"/>
        <v>0</v>
      </c>
      <c r="Q29" s="39"/>
    </row>
    <row r="30" spans="1:17" ht="12.75">
      <c r="A30" s="18" t="s">
        <v>87</v>
      </c>
      <c r="B30" s="18" t="s">
        <v>88</v>
      </c>
      <c r="C30" s="20">
        <v>99439313</v>
      </c>
      <c r="D30" s="21">
        <v>99439313</v>
      </c>
      <c r="E30" s="21">
        <v>20637831</v>
      </c>
      <c r="F30" s="21">
        <v>20637831</v>
      </c>
      <c r="G30" s="21">
        <v>0</v>
      </c>
      <c r="H30" s="21">
        <v>16401984</v>
      </c>
      <c r="I30" s="21">
        <v>16401984</v>
      </c>
      <c r="J30" s="21">
        <f t="shared" si="18"/>
        <v>99439313</v>
      </c>
      <c r="K30" s="21">
        <f t="shared" si="19"/>
        <v>37039815</v>
      </c>
      <c r="L30" s="21">
        <f t="shared" si="20"/>
        <v>37039815</v>
      </c>
      <c r="M30" s="21">
        <f t="shared" si="2"/>
        <v>37.24866341343287</v>
      </c>
      <c r="N30" s="21">
        <f t="shared" si="3"/>
        <v>37.24866341343287</v>
      </c>
      <c r="O30" s="21">
        <f t="shared" si="21"/>
        <v>0</v>
      </c>
      <c r="P30" s="21">
        <f t="shared" si="22"/>
        <v>0</v>
      </c>
      <c r="Q30" s="39"/>
    </row>
    <row r="31" spans="1:17" ht="12.75">
      <c r="A31" s="65" t="s">
        <v>89</v>
      </c>
      <c r="B31" s="65" t="s">
        <v>92</v>
      </c>
      <c r="C31" s="66">
        <v>129675908</v>
      </c>
      <c r="D31" s="69">
        <v>129675908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70">
        <f t="shared" si="18"/>
        <v>129675908</v>
      </c>
      <c r="K31" s="70">
        <f t="shared" si="19"/>
        <v>0</v>
      </c>
      <c r="L31" s="70">
        <f t="shared" si="20"/>
        <v>0</v>
      </c>
      <c r="M31" s="70">
        <f t="shared" si="2"/>
        <v>0</v>
      </c>
      <c r="N31" s="70">
        <f t="shared" si="3"/>
        <v>0</v>
      </c>
      <c r="O31" s="70">
        <f t="shared" si="21"/>
        <v>0</v>
      </c>
      <c r="P31" s="70">
        <f t="shared" si="22"/>
        <v>0</v>
      </c>
      <c r="Q31" s="39"/>
    </row>
    <row r="32" spans="1:17" ht="12.75">
      <c r="A32" s="65" t="s">
        <v>90</v>
      </c>
      <c r="B32" s="65" t="s">
        <v>93</v>
      </c>
      <c r="C32" s="66">
        <v>378804780</v>
      </c>
      <c r="D32" s="69">
        <v>378804780</v>
      </c>
      <c r="E32" s="69">
        <v>118760748</v>
      </c>
      <c r="F32" s="69">
        <v>118760748</v>
      </c>
      <c r="G32" s="69">
        <v>0</v>
      </c>
      <c r="H32" s="69">
        <v>29827524</v>
      </c>
      <c r="I32" s="69">
        <v>29827524</v>
      </c>
      <c r="J32" s="70">
        <f t="shared" si="18"/>
        <v>378804780</v>
      </c>
      <c r="K32" s="70">
        <f t="shared" si="19"/>
        <v>148588272</v>
      </c>
      <c r="L32" s="70">
        <f t="shared" si="20"/>
        <v>148588272</v>
      </c>
      <c r="M32" s="70">
        <f t="shared" si="2"/>
        <v>39.22555359517902</v>
      </c>
      <c r="N32" s="70">
        <f t="shared" si="3"/>
        <v>39.22555359517902</v>
      </c>
      <c r="O32" s="70">
        <f t="shared" si="21"/>
        <v>0</v>
      </c>
      <c r="P32" s="70">
        <f t="shared" si="22"/>
        <v>0</v>
      </c>
      <c r="Q32" s="39"/>
    </row>
    <row r="33" spans="1:17" s="15" customFormat="1" ht="12.75">
      <c r="A33" s="65" t="s">
        <v>91</v>
      </c>
      <c r="B33" s="65" t="s">
        <v>94</v>
      </c>
      <c r="C33" s="66">
        <v>1359839808</v>
      </c>
      <c r="D33" s="69">
        <v>1359839808</v>
      </c>
      <c r="E33" s="69">
        <v>297019579</v>
      </c>
      <c r="F33" s="69">
        <v>297019579</v>
      </c>
      <c r="G33" s="69">
        <v>0</v>
      </c>
      <c r="H33" s="69">
        <v>76049119</v>
      </c>
      <c r="I33" s="69">
        <v>76049119</v>
      </c>
      <c r="J33" s="70">
        <f t="shared" si="18"/>
        <v>1359839808</v>
      </c>
      <c r="K33" s="70">
        <f t="shared" si="19"/>
        <v>373068698</v>
      </c>
      <c r="L33" s="70">
        <f t="shared" si="20"/>
        <v>373068698</v>
      </c>
      <c r="M33" s="70">
        <f t="shared" si="2"/>
        <v>27.43475340295377</v>
      </c>
      <c r="N33" s="70">
        <f t="shared" si="3"/>
        <v>27.43475340295377</v>
      </c>
      <c r="O33" s="70">
        <f t="shared" si="21"/>
        <v>0</v>
      </c>
      <c r="P33" s="70">
        <f t="shared" si="22"/>
        <v>0</v>
      </c>
      <c r="Q33" s="39"/>
    </row>
    <row r="34" spans="1:16" ht="12.75">
      <c r="A34" s="29" t="s">
        <v>95</v>
      </c>
      <c r="B34" s="29" t="s">
        <v>27</v>
      </c>
      <c r="C34" s="31">
        <f aca="true" t="shared" si="23" ref="C34:L34">+C35</f>
        <v>147121476087.00003</v>
      </c>
      <c r="D34" s="31">
        <f t="shared" si="23"/>
        <v>89455212586.82002</v>
      </c>
      <c r="E34" s="31">
        <f t="shared" si="23"/>
        <v>75813833166.96</v>
      </c>
      <c r="F34" s="31">
        <f t="shared" si="23"/>
        <v>26954507303.449997</v>
      </c>
      <c r="G34" s="31">
        <f t="shared" si="23"/>
        <v>2076942054.3000002</v>
      </c>
      <c r="H34" s="31">
        <f t="shared" si="23"/>
        <v>7918610323.37</v>
      </c>
      <c r="I34" s="31">
        <f t="shared" si="23"/>
        <v>6013983403.12</v>
      </c>
      <c r="J34" s="31">
        <f t="shared" si="23"/>
        <v>91532154641.12003</v>
      </c>
      <c r="K34" s="31">
        <f t="shared" si="23"/>
        <v>83732443490.33</v>
      </c>
      <c r="L34" s="31">
        <f t="shared" si="23"/>
        <v>32968490706.570004</v>
      </c>
      <c r="M34" s="31">
        <f t="shared" si="2"/>
        <v>56.913814160493445</v>
      </c>
      <c r="N34" s="31">
        <f t="shared" si="3"/>
        <v>22.409026597227818</v>
      </c>
      <c r="O34" s="31">
        <f>+O35</f>
        <v>55589321445.87999</v>
      </c>
      <c r="P34" s="31">
        <f>+P35</f>
        <v>50763952783.759995</v>
      </c>
    </row>
    <row r="35" spans="1:16" s="15" customFormat="1" ht="12.75">
      <c r="A35" s="34" t="s">
        <v>96</v>
      </c>
      <c r="B35" s="34" t="s">
        <v>28</v>
      </c>
      <c r="C35" s="36">
        <f>+C36+C48</f>
        <v>147121476087.00003</v>
      </c>
      <c r="D35" s="36">
        <f>+D36+D48</f>
        <v>89455212586.82002</v>
      </c>
      <c r="E35" s="36">
        <f>+E36+E48</f>
        <v>75813833166.96</v>
      </c>
      <c r="F35" s="36">
        <f>+F36+F48</f>
        <v>26954507303.449997</v>
      </c>
      <c r="G35" s="36">
        <f aca="true" t="shared" si="24" ref="G35:L35">+G36+G48</f>
        <v>2076942054.3000002</v>
      </c>
      <c r="H35" s="36">
        <f t="shared" si="24"/>
        <v>7918610323.37</v>
      </c>
      <c r="I35" s="36">
        <f t="shared" si="24"/>
        <v>6013983403.12</v>
      </c>
      <c r="J35" s="36">
        <f t="shared" si="24"/>
        <v>91532154641.12003</v>
      </c>
      <c r="K35" s="36">
        <f t="shared" si="24"/>
        <v>83732443490.33</v>
      </c>
      <c r="L35" s="36">
        <f t="shared" si="24"/>
        <v>32968490706.570004</v>
      </c>
      <c r="M35" s="36">
        <f t="shared" si="2"/>
        <v>56.913814160493445</v>
      </c>
      <c r="N35" s="36">
        <f t="shared" si="3"/>
        <v>22.409026597227818</v>
      </c>
      <c r="O35" s="36">
        <f>+O36+O48</f>
        <v>55589321445.87999</v>
      </c>
      <c r="P35" s="36">
        <f>+P36+P48</f>
        <v>50763952783.759995</v>
      </c>
    </row>
    <row r="36" spans="1:16" ht="12.75">
      <c r="A36" s="32" t="s">
        <v>97</v>
      </c>
      <c r="B36" s="32" t="s">
        <v>98</v>
      </c>
      <c r="C36" s="17">
        <f>+C37+C40+C43</f>
        <v>6837000000</v>
      </c>
      <c r="D36" s="17">
        <f>+D37+D40+D43</f>
        <v>1014800000</v>
      </c>
      <c r="E36" s="17">
        <f>+E37+E40+E43</f>
        <v>246795078.98</v>
      </c>
      <c r="F36" s="17">
        <f>+F37+F40+F43</f>
        <v>800000</v>
      </c>
      <c r="G36" s="17">
        <f aca="true" t="shared" si="25" ref="G36:L36">+G37+G40+G43</f>
        <v>-750004921.02</v>
      </c>
      <c r="H36" s="17">
        <f t="shared" si="25"/>
        <v>0</v>
      </c>
      <c r="I36" s="17">
        <f t="shared" si="25"/>
        <v>0</v>
      </c>
      <c r="J36" s="17">
        <f t="shared" si="25"/>
        <v>264795078.98</v>
      </c>
      <c r="K36" s="17">
        <f t="shared" si="25"/>
        <v>246795078.98</v>
      </c>
      <c r="L36" s="17">
        <f t="shared" si="25"/>
        <v>800000</v>
      </c>
      <c r="M36" s="17">
        <f t="shared" si="2"/>
        <v>3.609698390814685</v>
      </c>
      <c r="N36" s="17">
        <f t="shared" si="3"/>
        <v>0.01170103846716396</v>
      </c>
      <c r="O36" s="17">
        <f>+O37+O40+O43</f>
        <v>6572204921.02</v>
      </c>
      <c r="P36" s="17">
        <f>+P37+P40+P43</f>
        <v>245995078.98</v>
      </c>
    </row>
    <row r="37" spans="1:16" ht="12.75">
      <c r="A37" s="32" t="s">
        <v>99</v>
      </c>
      <c r="B37" s="32" t="s">
        <v>39</v>
      </c>
      <c r="C37" s="17">
        <f aca="true" t="shared" si="26" ref="C37:L38">+C38</f>
        <v>18000000</v>
      </c>
      <c r="D37" s="17">
        <f t="shared" si="26"/>
        <v>18000000</v>
      </c>
      <c r="E37" s="17">
        <f t="shared" si="26"/>
        <v>0</v>
      </c>
      <c r="F37" s="17">
        <f t="shared" si="26"/>
        <v>0</v>
      </c>
      <c r="G37" s="17">
        <f t="shared" si="26"/>
        <v>0</v>
      </c>
      <c r="H37" s="17">
        <f t="shared" si="26"/>
        <v>0</v>
      </c>
      <c r="I37" s="17">
        <f t="shared" si="26"/>
        <v>0</v>
      </c>
      <c r="J37" s="17">
        <f t="shared" si="26"/>
        <v>18000000</v>
      </c>
      <c r="K37" s="17">
        <f t="shared" si="26"/>
        <v>0</v>
      </c>
      <c r="L37" s="17">
        <f t="shared" si="26"/>
        <v>0</v>
      </c>
      <c r="M37" s="17">
        <f t="shared" si="2"/>
        <v>0</v>
      </c>
      <c r="N37" s="17">
        <f t="shared" si="3"/>
        <v>0</v>
      </c>
      <c r="O37" s="17">
        <f>+O38</f>
        <v>0</v>
      </c>
      <c r="P37" s="17">
        <f>+P38</f>
        <v>0</v>
      </c>
    </row>
    <row r="38" spans="1:16" ht="12.75">
      <c r="A38" s="32" t="s">
        <v>100</v>
      </c>
      <c r="B38" s="32" t="s">
        <v>101</v>
      </c>
      <c r="C38" s="17">
        <f t="shared" si="26"/>
        <v>18000000</v>
      </c>
      <c r="D38" s="17">
        <f t="shared" si="26"/>
        <v>18000000</v>
      </c>
      <c r="E38" s="17">
        <f t="shared" si="26"/>
        <v>0</v>
      </c>
      <c r="F38" s="17">
        <f t="shared" si="26"/>
        <v>0</v>
      </c>
      <c r="G38" s="17">
        <f t="shared" si="26"/>
        <v>0</v>
      </c>
      <c r="H38" s="17">
        <f t="shared" si="26"/>
        <v>0</v>
      </c>
      <c r="I38" s="17">
        <f t="shared" si="26"/>
        <v>0</v>
      </c>
      <c r="J38" s="17">
        <f t="shared" si="26"/>
        <v>18000000</v>
      </c>
      <c r="K38" s="17">
        <f t="shared" si="26"/>
        <v>0</v>
      </c>
      <c r="L38" s="17">
        <f t="shared" si="26"/>
        <v>0</v>
      </c>
      <c r="M38" s="17">
        <f t="shared" si="2"/>
        <v>0</v>
      </c>
      <c r="N38" s="17">
        <f t="shared" si="3"/>
        <v>0</v>
      </c>
      <c r="O38" s="17">
        <f>+O39</f>
        <v>0</v>
      </c>
      <c r="P38" s="17">
        <f>+P39</f>
        <v>0</v>
      </c>
    </row>
    <row r="39" spans="1:16" ht="12.75">
      <c r="A39" s="18" t="s">
        <v>102</v>
      </c>
      <c r="B39" s="18" t="s">
        <v>101</v>
      </c>
      <c r="C39" s="20">
        <v>18000000</v>
      </c>
      <c r="D39" s="21">
        <v>18000000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>+D39+G39</f>
        <v>18000000</v>
      </c>
      <c r="K39" s="21">
        <f>+E39+H39</f>
        <v>0</v>
      </c>
      <c r="L39" s="21">
        <f>+F39+I39</f>
        <v>0</v>
      </c>
      <c r="M39" s="21">
        <f t="shared" si="2"/>
        <v>0</v>
      </c>
      <c r="N39" s="21">
        <f t="shared" si="3"/>
        <v>0</v>
      </c>
      <c r="O39" s="21">
        <f>+C39-J39</f>
        <v>0</v>
      </c>
      <c r="P39" s="21">
        <f>+K39-L39</f>
        <v>0</v>
      </c>
    </row>
    <row r="40" spans="1:16" ht="12.75">
      <c r="A40" s="32" t="s">
        <v>103</v>
      </c>
      <c r="B40" s="32" t="s">
        <v>29</v>
      </c>
      <c r="C40" s="17">
        <f aca="true" t="shared" si="27" ref="C40:L41">+C41</f>
        <v>247200000</v>
      </c>
      <c r="D40" s="17">
        <f t="shared" si="27"/>
        <v>246400000</v>
      </c>
      <c r="E40" s="17">
        <f t="shared" si="27"/>
        <v>246395078.98</v>
      </c>
      <c r="F40" s="17">
        <f t="shared" si="27"/>
        <v>400000</v>
      </c>
      <c r="G40" s="17">
        <f t="shared" si="27"/>
        <v>-4921.02</v>
      </c>
      <c r="H40" s="17">
        <f t="shared" si="27"/>
        <v>0</v>
      </c>
      <c r="I40" s="17">
        <f t="shared" si="27"/>
        <v>0</v>
      </c>
      <c r="J40" s="17">
        <f t="shared" si="27"/>
        <v>246395078.98</v>
      </c>
      <c r="K40" s="17">
        <f t="shared" si="27"/>
        <v>246395078.98</v>
      </c>
      <c r="L40" s="17">
        <f t="shared" si="27"/>
        <v>400000</v>
      </c>
      <c r="M40" s="17">
        <f t="shared" si="2"/>
        <v>99.67438470064724</v>
      </c>
      <c r="N40" s="17">
        <f t="shared" si="3"/>
        <v>0.16181229773462785</v>
      </c>
      <c r="O40" s="17">
        <f>+O41</f>
        <v>804921.0200000107</v>
      </c>
      <c r="P40" s="17">
        <f>+P41</f>
        <v>245995078.98</v>
      </c>
    </row>
    <row r="41" spans="1:16" ht="12.75">
      <c r="A41" s="32" t="s">
        <v>104</v>
      </c>
      <c r="B41" s="32" t="s">
        <v>105</v>
      </c>
      <c r="C41" s="17">
        <f t="shared" si="27"/>
        <v>247200000</v>
      </c>
      <c r="D41" s="17">
        <f t="shared" si="27"/>
        <v>246400000</v>
      </c>
      <c r="E41" s="17">
        <f t="shared" si="27"/>
        <v>246395078.98</v>
      </c>
      <c r="F41" s="17">
        <f t="shared" si="27"/>
        <v>400000</v>
      </c>
      <c r="G41" s="17">
        <f t="shared" si="27"/>
        <v>-4921.02</v>
      </c>
      <c r="H41" s="17">
        <f t="shared" si="27"/>
        <v>0</v>
      </c>
      <c r="I41" s="17">
        <f t="shared" si="27"/>
        <v>0</v>
      </c>
      <c r="J41" s="17">
        <f t="shared" si="27"/>
        <v>246395078.98</v>
      </c>
      <c r="K41" s="17">
        <f t="shared" si="27"/>
        <v>246395078.98</v>
      </c>
      <c r="L41" s="17">
        <f t="shared" si="27"/>
        <v>400000</v>
      </c>
      <c r="M41" s="17">
        <f t="shared" si="2"/>
        <v>99.67438470064724</v>
      </c>
      <c r="N41" s="17">
        <f t="shared" si="3"/>
        <v>0.16181229773462785</v>
      </c>
      <c r="O41" s="17">
        <f>+O42</f>
        <v>804921.0200000107</v>
      </c>
      <c r="P41" s="17">
        <f>+P42</f>
        <v>245995078.98</v>
      </c>
    </row>
    <row r="42" spans="1:16" ht="12.75">
      <c r="A42" s="18" t="s">
        <v>106</v>
      </c>
      <c r="B42" s="18" t="s">
        <v>107</v>
      </c>
      <c r="C42" s="20">
        <v>247200000</v>
      </c>
      <c r="D42" s="21">
        <v>246400000</v>
      </c>
      <c r="E42" s="21">
        <v>246395078.98</v>
      </c>
      <c r="F42" s="21">
        <v>400000</v>
      </c>
      <c r="G42" s="21">
        <v>-4921.02</v>
      </c>
      <c r="H42" s="21">
        <v>0</v>
      </c>
      <c r="I42" s="21">
        <v>0</v>
      </c>
      <c r="J42" s="21">
        <f>+D42+G42</f>
        <v>246395078.98</v>
      </c>
      <c r="K42" s="21">
        <f>+E42+H42</f>
        <v>246395078.98</v>
      </c>
      <c r="L42" s="21">
        <f>+F42+I42</f>
        <v>400000</v>
      </c>
      <c r="M42" s="21">
        <f t="shared" si="2"/>
        <v>99.67438470064724</v>
      </c>
      <c r="N42" s="21">
        <f t="shared" si="3"/>
        <v>0.16181229773462785</v>
      </c>
      <c r="O42" s="21">
        <f>+C42-J42</f>
        <v>804921.0200000107</v>
      </c>
      <c r="P42" s="21">
        <f>+K42-L42</f>
        <v>245995078.98</v>
      </c>
    </row>
    <row r="43" spans="1:16" ht="12.75">
      <c r="A43" s="32" t="s">
        <v>108</v>
      </c>
      <c r="B43" s="32" t="s">
        <v>30</v>
      </c>
      <c r="C43" s="17">
        <f>+C44+C46</f>
        <v>6571800000</v>
      </c>
      <c r="D43" s="17">
        <f>+D44+D46</f>
        <v>750400000</v>
      </c>
      <c r="E43" s="17">
        <f>+E44+E46</f>
        <v>400000</v>
      </c>
      <c r="F43" s="17">
        <f>+F44+F46</f>
        <v>400000</v>
      </c>
      <c r="G43" s="17">
        <f aca="true" t="shared" si="28" ref="G43:L43">+G44+G46</f>
        <v>-750000000</v>
      </c>
      <c r="H43" s="17">
        <f t="shared" si="28"/>
        <v>0</v>
      </c>
      <c r="I43" s="17">
        <f t="shared" si="28"/>
        <v>0</v>
      </c>
      <c r="J43" s="17">
        <f t="shared" si="28"/>
        <v>400000</v>
      </c>
      <c r="K43" s="17">
        <f t="shared" si="28"/>
        <v>400000</v>
      </c>
      <c r="L43" s="17">
        <f t="shared" si="28"/>
        <v>400000</v>
      </c>
      <c r="M43" s="17">
        <f t="shared" si="2"/>
        <v>0.006086612495815454</v>
      </c>
      <c r="N43" s="17">
        <f t="shared" si="3"/>
        <v>0.006086612495815454</v>
      </c>
      <c r="O43" s="17">
        <f>+O44+O46</f>
        <v>6571400000</v>
      </c>
      <c r="P43" s="17">
        <f>+P44+P46</f>
        <v>0</v>
      </c>
    </row>
    <row r="44" spans="1:16" ht="12.75">
      <c r="A44" s="32" t="s">
        <v>109</v>
      </c>
      <c r="B44" s="32" t="s">
        <v>110</v>
      </c>
      <c r="C44" s="17">
        <f aca="true" t="shared" si="29" ref="C44:L44">+C45</f>
        <v>800000</v>
      </c>
      <c r="D44" s="17">
        <f t="shared" si="29"/>
        <v>400000</v>
      </c>
      <c r="E44" s="17">
        <f t="shared" si="29"/>
        <v>400000</v>
      </c>
      <c r="F44" s="17">
        <f t="shared" si="29"/>
        <v>400000</v>
      </c>
      <c r="G44" s="17">
        <f t="shared" si="29"/>
        <v>0</v>
      </c>
      <c r="H44" s="17">
        <f t="shared" si="29"/>
        <v>0</v>
      </c>
      <c r="I44" s="17">
        <f t="shared" si="29"/>
        <v>0</v>
      </c>
      <c r="J44" s="17">
        <f t="shared" si="29"/>
        <v>400000</v>
      </c>
      <c r="K44" s="17">
        <f t="shared" si="29"/>
        <v>400000</v>
      </c>
      <c r="L44" s="17">
        <f t="shared" si="29"/>
        <v>400000</v>
      </c>
      <c r="M44" s="17">
        <f t="shared" si="2"/>
        <v>50</v>
      </c>
      <c r="N44" s="17">
        <f t="shared" si="3"/>
        <v>50</v>
      </c>
      <c r="O44" s="17">
        <f>+O45</f>
        <v>400000</v>
      </c>
      <c r="P44" s="17">
        <f>+P45</f>
        <v>0</v>
      </c>
    </row>
    <row r="45" spans="1:16" s="15" customFormat="1" ht="12.75">
      <c r="A45" s="18" t="s">
        <v>111</v>
      </c>
      <c r="B45" s="18" t="s">
        <v>112</v>
      </c>
      <c r="C45" s="20">
        <v>800000</v>
      </c>
      <c r="D45" s="21">
        <v>400000</v>
      </c>
      <c r="E45" s="21">
        <v>400000</v>
      </c>
      <c r="F45" s="21">
        <v>400000</v>
      </c>
      <c r="G45" s="21">
        <v>0</v>
      </c>
      <c r="H45" s="21">
        <v>0</v>
      </c>
      <c r="I45" s="21">
        <v>0</v>
      </c>
      <c r="J45" s="21">
        <f>+D45+G45</f>
        <v>400000</v>
      </c>
      <c r="K45" s="21">
        <f>+E45+H45</f>
        <v>400000</v>
      </c>
      <c r="L45" s="21">
        <f>+F45+I45</f>
        <v>400000</v>
      </c>
      <c r="M45" s="21">
        <f t="shared" si="2"/>
        <v>50</v>
      </c>
      <c r="N45" s="21">
        <f t="shared" si="3"/>
        <v>50</v>
      </c>
      <c r="O45" s="21">
        <f>+C45-J45</f>
        <v>400000</v>
      </c>
      <c r="P45" s="21">
        <f>+K45-L45</f>
        <v>0</v>
      </c>
    </row>
    <row r="46" spans="1:16" ht="12.75">
      <c r="A46" s="32" t="s">
        <v>113</v>
      </c>
      <c r="B46" s="32" t="s">
        <v>114</v>
      </c>
      <c r="C46" s="17">
        <f aca="true" t="shared" si="30" ref="C46:L46">+C47</f>
        <v>6571000000</v>
      </c>
      <c r="D46" s="17">
        <f t="shared" si="30"/>
        <v>750000000</v>
      </c>
      <c r="E46" s="17">
        <f t="shared" si="30"/>
        <v>0</v>
      </c>
      <c r="F46" s="17">
        <f t="shared" si="30"/>
        <v>0</v>
      </c>
      <c r="G46" s="17">
        <f t="shared" si="30"/>
        <v>-750000000</v>
      </c>
      <c r="H46" s="17">
        <f t="shared" si="30"/>
        <v>0</v>
      </c>
      <c r="I46" s="17">
        <f t="shared" si="30"/>
        <v>0</v>
      </c>
      <c r="J46" s="17">
        <f t="shared" si="30"/>
        <v>0</v>
      </c>
      <c r="K46" s="17">
        <f t="shared" si="30"/>
        <v>0</v>
      </c>
      <c r="L46" s="17">
        <f t="shared" si="30"/>
        <v>0</v>
      </c>
      <c r="M46" s="17">
        <f t="shared" si="2"/>
        <v>0</v>
      </c>
      <c r="N46" s="17">
        <f t="shared" si="3"/>
        <v>0</v>
      </c>
      <c r="O46" s="17">
        <f>+O47</f>
        <v>6571000000</v>
      </c>
      <c r="P46" s="17">
        <f>+P47</f>
        <v>0</v>
      </c>
    </row>
    <row r="47" spans="1:16" ht="12.75">
      <c r="A47" s="18" t="s">
        <v>115</v>
      </c>
      <c r="B47" s="18" t="s">
        <v>116</v>
      </c>
      <c r="C47" s="20">
        <v>6571000000</v>
      </c>
      <c r="D47" s="21">
        <v>750000000</v>
      </c>
      <c r="E47" s="21">
        <v>0</v>
      </c>
      <c r="F47" s="21">
        <v>0</v>
      </c>
      <c r="G47" s="21">
        <v>-750000000</v>
      </c>
      <c r="H47" s="21">
        <v>0</v>
      </c>
      <c r="I47" s="21">
        <v>0</v>
      </c>
      <c r="J47" s="21">
        <f>+D47+G47</f>
        <v>0</v>
      </c>
      <c r="K47" s="21">
        <f>+E47+H47</f>
        <v>0</v>
      </c>
      <c r="L47" s="21">
        <f>+F47+I47</f>
        <v>0</v>
      </c>
      <c r="M47" s="21">
        <f t="shared" si="2"/>
        <v>0</v>
      </c>
      <c r="N47" s="21">
        <f t="shared" si="3"/>
        <v>0</v>
      </c>
      <c r="O47" s="21">
        <f>+C47-J47</f>
        <v>6571000000</v>
      </c>
      <c r="P47" s="21">
        <f>+K47-L47</f>
        <v>0</v>
      </c>
    </row>
    <row r="48" spans="1:16" ht="12.75">
      <c r="A48" s="32" t="s">
        <v>117</v>
      </c>
      <c r="B48" s="32" t="s">
        <v>118</v>
      </c>
      <c r="C48" s="17">
        <f>+C49+C62+C72+C91</f>
        <v>140284476087.00003</v>
      </c>
      <c r="D48" s="17">
        <f>+D49+D62+D72+D91</f>
        <v>88440412586.82002</v>
      </c>
      <c r="E48" s="17">
        <f>+E49+E62+E72+E91</f>
        <v>75567038087.98001</v>
      </c>
      <c r="F48" s="17">
        <f>+F49+F62+F72+F91</f>
        <v>26953707303.449997</v>
      </c>
      <c r="G48" s="17">
        <f aca="true" t="shared" si="31" ref="G48:L48">+G49+G62+G72+G91</f>
        <v>2826946975.32</v>
      </c>
      <c r="H48" s="17">
        <f t="shared" si="31"/>
        <v>7918610323.37</v>
      </c>
      <c r="I48" s="17">
        <f t="shared" si="31"/>
        <v>6013983403.12</v>
      </c>
      <c r="J48" s="17">
        <f t="shared" si="31"/>
        <v>91267359562.14003</v>
      </c>
      <c r="K48" s="17">
        <f t="shared" si="31"/>
        <v>83485648411.35</v>
      </c>
      <c r="L48" s="17">
        <f t="shared" si="31"/>
        <v>32967690706.570004</v>
      </c>
      <c r="M48" s="17">
        <f t="shared" si="2"/>
        <v>59.51167993782492</v>
      </c>
      <c r="N48" s="17">
        <f t="shared" si="3"/>
        <v>23.500597946507266</v>
      </c>
      <c r="O48" s="17">
        <f>+O49+O62+O72+O91</f>
        <v>49017116524.859985</v>
      </c>
      <c r="P48" s="17">
        <f>+P49+P62+P72+P91</f>
        <v>50517957704.77999</v>
      </c>
    </row>
    <row r="49" spans="1:16" ht="38.25">
      <c r="A49" s="16" t="s">
        <v>119</v>
      </c>
      <c r="B49" s="68" t="s">
        <v>31</v>
      </c>
      <c r="C49" s="17">
        <f>+C50+C53+C55+C57+C59</f>
        <v>2487105909.66</v>
      </c>
      <c r="D49" s="17">
        <f>+D50+D53+D55+D57+D59</f>
        <v>2481404909.66</v>
      </c>
      <c r="E49" s="17">
        <f>+E50+E53+E55+E57+E59</f>
        <v>2259433422.96</v>
      </c>
      <c r="F49" s="17">
        <f>+F50+F53+F55+F57+F59</f>
        <v>688934564.8</v>
      </c>
      <c r="G49" s="17">
        <f aca="true" t="shared" si="32" ref="G49:L49">+G50+G53+G55+G57+G59</f>
        <v>-118877456.64</v>
      </c>
      <c r="H49" s="17">
        <f t="shared" si="32"/>
        <v>-68609104</v>
      </c>
      <c r="I49" s="17">
        <f t="shared" si="32"/>
        <v>143550895.81</v>
      </c>
      <c r="J49" s="17">
        <f t="shared" si="32"/>
        <v>2362527453.02</v>
      </c>
      <c r="K49" s="17">
        <f t="shared" si="32"/>
        <v>2190824318.96</v>
      </c>
      <c r="L49" s="17">
        <f t="shared" si="32"/>
        <v>832485460.61</v>
      </c>
      <c r="M49" s="17">
        <f t="shared" si="2"/>
        <v>88.08729497408082</v>
      </c>
      <c r="N49" s="17">
        <f t="shared" si="3"/>
        <v>33.472055105357576</v>
      </c>
      <c r="O49" s="17">
        <f>+O50+O53+O55+O57+O59</f>
        <v>124578456.64000002</v>
      </c>
      <c r="P49" s="17">
        <f>+P50+P53+P55+P57+P59</f>
        <v>1358338858.35</v>
      </c>
    </row>
    <row r="50" spans="1:16" ht="12.75">
      <c r="A50" s="32" t="s">
        <v>120</v>
      </c>
      <c r="B50" s="32" t="s">
        <v>121</v>
      </c>
      <c r="C50" s="17">
        <f>+C51+C52</f>
        <v>18825885.4</v>
      </c>
      <c r="D50" s="17">
        <f>+D51+D52</f>
        <v>14025885.4</v>
      </c>
      <c r="E50" s="17">
        <f>+E51+E52</f>
        <v>800000</v>
      </c>
      <c r="F50" s="17">
        <f>+F51+F52</f>
        <v>800000</v>
      </c>
      <c r="G50" s="17">
        <f aca="true" t="shared" si="33" ref="G50:L50">+G51+G52</f>
        <v>0</v>
      </c>
      <c r="H50" s="17">
        <f t="shared" si="33"/>
        <v>0</v>
      </c>
      <c r="I50" s="17">
        <f t="shared" si="33"/>
        <v>0</v>
      </c>
      <c r="J50" s="17">
        <f t="shared" si="33"/>
        <v>14025885.4</v>
      </c>
      <c r="K50" s="17">
        <f t="shared" si="33"/>
        <v>800000</v>
      </c>
      <c r="L50" s="17">
        <f t="shared" si="33"/>
        <v>800000</v>
      </c>
      <c r="M50" s="17">
        <f t="shared" si="2"/>
        <v>4.249468128601272</v>
      </c>
      <c r="N50" s="17">
        <f t="shared" si="3"/>
        <v>4.249468128601272</v>
      </c>
      <c r="O50" s="17">
        <f>+O51+O52</f>
        <v>4800000</v>
      </c>
      <c r="P50" s="17">
        <f>+P51+P52</f>
        <v>0</v>
      </c>
    </row>
    <row r="51" spans="1:16" ht="12.75">
      <c r="A51" s="18" t="s">
        <v>122</v>
      </c>
      <c r="B51" s="18" t="s">
        <v>123</v>
      </c>
      <c r="C51" s="20">
        <v>13225885.4</v>
      </c>
      <c r="D51" s="21">
        <v>13225885.4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f aca="true" t="shared" si="34" ref="J51:L52">+D51+G51</f>
        <v>13225885.4</v>
      </c>
      <c r="K51" s="21">
        <f t="shared" si="34"/>
        <v>0</v>
      </c>
      <c r="L51" s="21">
        <f t="shared" si="34"/>
        <v>0</v>
      </c>
      <c r="M51" s="21">
        <f t="shared" si="2"/>
        <v>0</v>
      </c>
      <c r="N51" s="21">
        <f t="shared" si="3"/>
        <v>0</v>
      </c>
      <c r="O51" s="21">
        <f>+C51-J51</f>
        <v>0</v>
      </c>
      <c r="P51" s="21">
        <f>+K51-L51</f>
        <v>0</v>
      </c>
    </row>
    <row r="52" spans="1:16" ht="12.75">
      <c r="A52" s="18" t="s">
        <v>124</v>
      </c>
      <c r="B52" s="18" t="s">
        <v>125</v>
      </c>
      <c r="C52" s="20">
        <v>5600000</v>
      </c>
      <c r="D52" s="21">
        <v>800000</v>
      </c>
      <c r="E52" s="21">
        <v>800000</v>
      </c>
      <c r="F52" s="21">
        <v>800000</v>
      </c>
      <c r="G52" s="21">
        <v>0</v>
      </c>
      <c r="H52" s="21">
        <v>0</v>
      </c>
      <c r="I52" s="21">
        <v>0</v>
      </c>
      <c r="J52" s="21">
        <f t="shared" si="34"/>
        <v>800000</v>
      </c>
      <c r="K52" s="21">
        <f t="shared" si="34"/>
        <v>800000</v>
      </c>
      <c r="L52" s="21">
        <f t="shared" si="34"/>
        <v>800000</v>
      </c>
      <c r="M52" s="21">
        <f t="shared" si="2"/>
        <v>14.285714285714285</v>
      </c>
      <c r="N52" s="21">
        <f t="shared" si="3"/>
        <v>14.285714285714285</v>
      </c>
      <c r="O52" s="21">
        <f>+C52-J52</f>
        <v>4800000</v>
      </c>
      <c r="P52" s="21">
        <f>+K52-L52</f>
        <v>0</v>
      </c>
    </row>
    <row r="53" spans="1:16" ht="12.75">
      <c r="A53" s="32" t="s">
        <v>126</v>
      </c>
      <c r="B53" s="32" t="s">
        <v>127</v>
      </c>
      <c r="C53" s="17">
        <f aca="true" t="shared" si="35" ref="C53:L53">+C54</f>
        <v>26236140</v>
      </c>
      <c r="D53" s="17">
        <f t="shared" si="35"/>
        <v>26236140</v>
      </c>
      <c r="E53" s="17">
        <f t="shared" si="35"/>
        <v>24748124</v>
      </c>
      <c r="F53" s="17">
        <f t="shared" si="35"/>
        <v>0</v>
      </c>
      <c r="G53" s="17">
        <f t="shared" si="35"/>
        <v>0</v>
      </c>
      <c r="H53" s="17">
        <f t="shared" si="35"/>
        <v>0</v>
      </c>
      <c r="I53" s="17">
        <f t="shared" si="35"/>
        <v>0</v>
      </c>
      <c r="J53" s="17">
        <f t="shared" si="35"/>
        <v>26236140</v>
      </c>
      <c r="K53" s="17">
        <f t="shared" si="35"/>
        <v>24748124</v>
      </c>
      <c r="L53" s="17">
        <f t="shared" si="35"/>
        <v>0</v>
      </c>
      <c r="M53" s="17">
        <f t="shared" si="2"/>
        <v>94.32837299999161</v>
      </c>
      <c r="N53" s="17">
        <f t="shared" si="3"/>
        <v>0</v>
      </c>
      <c r="O53" s="17">
        <f>+O54</f>
        <v>0</v>
      </c>
      <c r="P53" s="17">
        <f>+P54</f>
        <v>24748124</v>
      </c>
    </row>
    <row r="54" spans="1:16" ht="12.75">
      <c r="A54" s="18" t="s">
        <v>128</v>
      </c>
      <c r="B54" s="18" t="s">
        <v>127</v>
      </c>
      <c r="C54" s="21">
        <v>26236140</v>
      </c>
      <c r="D54" s="21">
        <v>26236140</v>
      </c>
      <c r="E54" s="21">
        <v>24748124</v>
      </c>
      <c r="F54" s="21">
        <v>0</v>
      </c>
      <c r="G54" s="21">
        <v>0</v>
      </c>
      <c r="H54" s="21">
        <v>0</v>
      </c>
      <c r="I54" s="21">
        <v>0</v>
      </c>
      <c r="J54" s="21">
        <f>+D54+G54</f>
        <v>26236140</v>
      </c>
      <c r="K54" s="21">
        <f>+E54+H54</f>
        <v>24748124</v>
      </c>
      <c r="L54" s="21">
        <f>+F54+I54</f>
        <v>0</v>
      </c>
      <c r="M54" s="21">
        <f t="shared" si="2"/>
        <v>94.32837299999161</v>
      </c>
      <c r="N54" s="21">
        <f t="shared" si="3"/>
        <v>0</v>
      </c>
      <c r="O54" s="21">
        <f>+C54-J54</f>
        <v>0</v>
      </c>
      <c r="P54" s="21">
        <f>+K54-L54</f>
        <v>24748124</v>
      </c>
    </row>
    <row r="55" spans="1:16" ht="12.75">
      <c r="A55" s="32" t="s">
        <v>129</v>
      </c>
      <c r="B55" s="32" t="s">
        <v>130</v>
      </c>
      <c r="C55" s="17">
        <f aca="true" t="shared" si="36" ref="C55:L55">+C56</f>
        <v>199104347.6</v>
      </c>
      <c r="D55" s="17">
        <f t="shared" si="36"/>
        <v>198203347.6</v>
      </c>
      <c r="E55" s="17">
        <f t="shared" si="36"/>
        <v>164857426.96</v>
      </c>
      <c r="F55" s="17">
        <f t="shared" si="36"/>
        <v>44177428.8</v>
      </c>
      <c r="G55" s="17">
        <f t="shared" si="36"/>
        <v>-33345920.64</v>
      </c>
      <c r="H55" s="17">
        <f t="shared" si="36"/>
        <v>0</v>
      </c>
      <c r="I55" s="17">
        <f t="shared" si="36"/>
        <v>12159999.81</v>
      </c>
      <c r="J55" s="17">
        <f t="shared" si="36"/>
        <v>164857426.95999998</v>
      </c>
      <c r="K55" s="17">
        <f t="shared" si="36"/>
        <v>164857426.96</v>
      </c>
      <c r="L55" s="17">
        <f t="shared" si="36"/>
        <v>56337428.61</v>
      </c>
      <c r="M55" s="17">
        <f t="shared" si="2"/>
        <v>82.79951138545606</v>
      </c>
      <c r="N55" s="17">
        <f t="shared" si="3"/>
        <v>28.29542864788755</v>
      </c>
      <c r="O55" s="17">
        <f>+O56</f>
        <v>34246920.640000015</v>
      </c>
      <c r="P55" s="17">
        <f>+P56</f>
        <v>108519998.35000001</v>
      </c>
    </row>
    <row r="56" spans="1:16" ht="12.75">
      <c r="A56" s="18" t="s">
        <v>131</v>
      </c>
      <c r="B56" s="18" t="s">
        <v>130</v>
      </c>
      <c r="C56" s="20">
        <v>199104347.6</v>
      </c>
      <c r="D56" s="21">
        <v>198203347.6</v>
      </c>
      <c r="E56" s="21">
        <v>164857426.96</v>
      </c>
      <c r="F56" s="21">
        <v>44177428.8</v>
      </c>
      <c r="G56" s="21">
        <v>-33345920.64</v>
      </c>
      <c r="H56" s="21">
        <v>0</v>
      </c>
      <c r="I56" s="21">
        <v>12159999.81</v>
      </c>
      <c r="J56" s="21">
        <f>+D56+G56</f>
        <v>164857426.95999998</v>
      </c>
      <c r="K56" s="21">
        <f>+E56+H56</f>
        <v>164857426.96</v>
      </c>
      <c r="L56" s="21">
        <f>+F56+I56</f>
        <v>56337428.61</v>
      </c>
      <c r="M56" s="21">
        <f t="shared" si="2"/>
        <v>82.79951138545606</v>
      </c>
      <c r="N56" s="21">
        <f t="shared" si="3"/>
        <v>28.29542864788755</v>
      </c>
      <c r="O56" s="21">
        <f>+C56-J56</f>
        <v>34246920.640000015</v>
      </c>
      <c r="P56" s="21">
        <f>+K56-L56</f>
        <v>108519998.35000001</v>
      </c>
    </row>
    <row r="57" spans="1:16" ht="12.75">
      <c r="A57" s="32" t="s">
        <v>132</v>
      </c>
      <c r="B57" s="32" t="s">
        <v>133</v>
      </c>
      <c r="C57" s="17">
        <f aca="true" t="shared" si="37" ref="C57:L57">+C58</f>
        <v>2006568909</v>
      </c>
      <c r="D57" s="17">
        <f t="shared" si="37"/>
        <v>2006568909</v>
      </c>
      <c r="E57" s="17">
        <f t="shared" si="37"/>
        <v>2006568909</v>
      </c>
      <c r="F57" s="17">
        <f t="shared" si="37"/>
        <v>581498173</v>
      </c>
      <c r="G57" s="17">
        <f t="shared" si="37"/>
        <v>-85531536</v>
      </c>
      <c r="H57" s="17">
        <f t="shared" si="37"/>
        <v>-85531536</v>
      </c>
      <c r="I57" s="17">
        <f t="shared" si="37"/>
        <v>114468464</v>
      </c>
      <c r="J57" s="17">
        <f t="shared" si="37"/>
        <v>1921037373</v>
      </c>
      <c r="K57" s="17">
        <f t="shared" si="37"/>
        <v>1921037373</v>
      </c>
      <c r="L57" s="17">
        <f t="shared" si="37"/>
        <v>695966637</v>
      </c>
      <c r="M57" s="17">
        <f t="shared" si="2"/>
        <v>95.73742343876813</v>
      </c>
      <c r="N57" s="17">
        <f t="shared" si="3"/>
        <v>34.68441247536543</v>
      </c>
      <c r="O57" s="17">
        <f>+O58</f>
        <v>85531536</v>
      </c>
      <c r="P57" s="17">
        <f>+P58</f>
        <v>1225070736</v>
      </c>
    </row>
    <row r="58" spans="1:16" ht="12.75">
      <c r="A58" s="18" t="s">
        <v>134</v>
      </c>
      <c r="B58" s="18" t="s">
        <v>133</v>
      </c>
      <c r="C58" s="20">
        <v>2006568909</v>
      </c>
      <c r="D58" s="21">
        <v>2006568909</v>
      </c>
      <c r="E58" s="21">
        <v>2006568909</v>
      </c>
      <c r="F58" s="21">
        <v>581498173</v>
      </c>
      <c r="G58" s="21">
        <v>-85531536</v>
      </c>
      <c r="H58" s="21">
        <v>-85531536</v>
      </c>
      <c r="I58" s="21">
        <v>114468464</v>
      </c>
      <c r="J58" s="21">
        <f>+D58+G58</f>
        <v>1921037373</v>
      </c>
      <c r="K58" s="21">
        <f>+E58+H58</f>
        <v>1921037373</v>
      </c>
      <c r="L58" s="21">
        <f>+F58+I58</f>
        <v>695966637</v>
      </c>
      <c r="M58" s="21">
        <f t="shared" si="2"/>
        <v>95.73742343876813</v>
      </c>
      <c r="N58" s="21">
        <f t="shared" si="3"/>
        <v>34.68441247536543</v>
      </c>
      <c r="O58" s="21">
        <f>+C58-J58</f>
        <v>85531536</v>
      </c>
      <c r="P58" s="21">
        <f>+K58-L58</f>
        <v>1225070736</v>
      </c>
    </row>
    <row r="59" spans="1:16" ht="12.75">
      <c r="A59" s="32" t="s">
        <v>135</v>
      </c>
      <c r="B59" s="32" t="s">
        <v>136</v>
      </c>
      <c r="C59" s="17">
        <f>+C60+C61</f>
        <v>236370627.66</v>
      </c>
      <c r="D59" s="17">
        <f aca="true" t="shared" si="38" ref="D59:L59">+D60+D61</f>
        <v>236370627.66</v>
      </c>
      <c r="E59" s="17">
        <f t="shared" si="38"/>
        <v>62458963</v>
      </c>
      <c r="F59" s="17">
        <f t="shared" si="38"/>
        <v>62458963</v>
      </c>
      <c r="G59" s="17">
        <f t="shared" si="38"/>
        <v>0</v>
      </c>
      <c r="H59" s="17">
        <f t="shared" si="38"/>
        <v>16922432</v>
      </c>
      <c r="I59" s="17">
        <f t="shared" si="38"/>
        <v>16922432</v>
      </c>
      <c r="J59" s="17">
        <f t="shared" si="38"/>
        <v>236370627.66</v>
      </c>
      <c r="K59" s="17">
        <f t="shared" si="38"/>
        <v>79381395</v>
      </c>
      <c r="L59" s="17">
        <f t="shared" si="38"/>
        <v>79381395</v>
      </c>
      <c r="M59" s="17">
        <f t="shared" si="2"/>
        <v>33.58344299621851</v>
      </c>
      <c r="N59" s="17">
        <f t="shared" si="3"/>
        <v>33.58344299621851</v>
      </c>
      <c r="O59" s="17">
        <f>+O60+O61</f>
        <v>0</v>
      </c>
      <c r="P59" s="17">
        <f>+P60+P61</f>
        <v>0</v>
      </c>
    </row>
    <row r="60" spans="1:16" s="15" customFormat="1" ht="12.75">
      <c r="A60" s="18" t="s">
        <v>137</v>
      </c>
      <c r="B60" s="18" t="s">
        <v>138</v>
      </c>
      <c r="C60" s="20">
        <v>224609391.66</v>
      </c>
      <c r="D60" s="21">
        <v>224609391.66</v>
      </c>
      <c r="E60" s="21">
        <v>59534007</v>
      </c>
      <c r="F60" s="21">
        <v>59534007</v>
      </c>
      <c r="G60" s="21">
        <v>0</v>
      </c>
      <c r="H60" s="21">
        <v>15624420</v>
      </c>
      <c r="I60" s="21">
        <v>15624420</v>
      </c>
      <c r="J60" s="21">
        <f>+D60+G60</f>
        <v>224609391.66</v>
      </c>
      <c r="K60" s="21">
        <f>+E60+H60</f>
        <v>75158427</v>
      </c>
      <c r="L60" s="21">
        <f>+F60+I60</f>
        <v>75158427</v>
      </c>
      <c r="M60" s="21">
        <f t="shared" si="2"/>
        <v>33.4618363215062</v>
      </c>
      <c r="N60" s="21">
        <f t="shared" si="3"/>
        <v>33.4618363215062</v>
      </c>
      <c r="O60" s="21">
        <f>+C60-J60</f>
        <v>0</v>
      </c>
      <c r="P60" s="21">
        <f>+K60-L60</f>
        <v>0</v>
      </c>
    </row>
    <row r="61" spans="1:16" ht="12.75">
      <c r="A61" s="18" t="s">
        <v>139</v>
      </c>
      <c r="B61" s="18" t="s">
        <v>140</v>
      </c>
      <c r="C61" s="20">
        <v>11761236</v>
      </c>
      <c r="D61" s="21">
        <v>11761236</v>
      </c>
      <c r="E61" s="21">
        <v>2924956</v>
      </c>
      <c r="F61" s="21">
        <v>2924956</v>
      </c>
      <c r="G61" s="21">
        <v>0</v>
      </c>
      <c r="H61" s="21">
        <v>1298012</v>
      </c>
      <c r="I61" s="21">
        <v>1298012</v>
      </c>
      <c r="J61" s="21">
        <f>+D61+G61</f>
        <v>11761236</v>
      </c>
      <c r="K61" s="21">
        <f>+E61+H61</f>
        <v>4222968</v>
      </c>
      <c r="L61" s="21">
        <f>+F61+I61</f>
        <v>4222968</v>
      </c>
      <c r="M61" s="21">
        <f t="shared" si="2"/>
        <v>35.9058180619792</v>
      </c>
      <c r="N61" s="21">
        <f t="shared" si="3"/>
        <v>35.9058180619792</v>
      </c>
      <c r="O61" s="21">
        <f>+C61-J61</f>
        <v>0</v>
      </c>
      <c r="P61" s="21">
        <f>+K61-L61</f>
        <v>0</v>
      </c>
    </row>
    <row r="62" spans="1:16" ht="12.75">
      <c r="A62" s="32" t="s">
        <v>141</v>
      </c>
      <c r="B62" s="32" t="s">
        <v>32</v>
      </c>
      <c r="C62" s="17">
        <f>+C63+C68+C70</f>
        <v>11079793418</v>
      </c>
      <c r="D62" s="17">
        <f>+D63+D68+D70</f>
        <v>5948106655</v>
      </c>
      <c r="E62" s="17">
        <f>+E63+E68+E70</f>
        <v>5947793429.5</v>
      </c>
      <c r="F62" s="17">
        <f>+F63+F68+F70</f>
        <v>1954819556.5</v>
      </c>
      <c r="G62" s="17">
        <f aca="true" t="shared" si="39" ref="G62:L62">+G63+G68+G70</f>
        <v>-378969409</v>
      </c>
      <c r="H62" s="17">
        <f t="shared" si="39"/>
        <v>-378670547.5</v>
      </c>
      <c r="I62" s="17">
        <f t="shared" si="39"/>
        <v>1838.5</v>
      </c>
      <c r="J62" s="17">
        <f t="shared" si="39"/>
        <v>5569137246</v>
      </c>
      <c r="K62" s="17">
        <f t="shared" si="39"/>
        <v>5569122882</v>
      </c>
      <c r="L62" s="17">
        <f t="shared" si="39"/>
        <v>1954821395</v>
      </c>
      <c r="M62" s="17">
        <f t="shared" si="2"/>
        <v>50.263779042599474</v>
      </c>
      <c r="N62" s="17">
        <f t="shared" si="3"/>
        <v>17.643121322318503</v>
      </c>
      <c r="O62" s="17">
        <f>+O63+O68+O70</f>
        <v>5510656172</v>
      </c>
      <c r="P62" s="17">
        <f>+P63+P68+P70</f>
        <v>3614301487</v>
      </c>
    </row>
    <row r="63" spans="1:16" ht="12.75">
      <c r="A63" s="32" t="s">
        <v>142</v>
      </c>
      <c r="B63" s="32" t="s">
        <v>32</v>
      </c>
      <c r="C63" s="17">
        <f>+C64+C65</f>
        <v>549637287</v>
      </c>
      <c r="D63" s="17">
        <f>+D64+D65</f>
        <v>49637287</v>
      </c>
      <c r="E63" s="17">
        <f>+E64+E65</f>
        <v>49340264</v>
      </c>
      <c r="F63" s="17">
        <f>+F64+F65</f>
        <v>49340264</v>
      </c>
      <c r="G63" s="17">
        <f aca="true" t="shared" si="40" ref="G63:L63">+G64+G65</f>
        <v>-297023</v>
      </c>
      <c r="H63" s="17">
        <f t="shared" si="40"/>
        <v>0</v>
      </c>
      <c r="I63" s="17">
        <f t="shared" si="40"/>
        <v>0</v>
      </c>
      <c r="J63" s="17">
        <f t="shared" si="40"/>
        <v>49340264</v>
      </c>
      <c r="K63" s="17">
        <f t="shared" si="40"/>
        <v>49340264</v>
      </c>
      <c r="L63" s="17">
        <f t="shared" si="40"/>
        <v>49340264</v>
      </c>
      <c r="M63" s="17">
        <f t="shared" si="2"/>
        <v>8.976877145527428</v>
      </c>
      <c r="N63" s="17">
        <f t="shared" si="3"/>
        <v>8.976877145527428</v>
      </c>
      <c r="O63" s="17">
        <f>+O64+O65</f>
        <v>500297023</v>
      </c>
      <c r="P63" s="17">
        <f>+P64+P65</f>
        <v>0</v>
      </c>
    </row>
    <row r="64" spans="1:17" ht="12.75">
      <c r="A64" s="18" t="s">
        <v>220</v>
      </c>
      <c r="B64" s="18" t="s">
        <v>221</v>
      </c>
      <c r="C64" s="20">
        <v>500000000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f>+D64+G64</f>
        <v>0</v>
      </c>
      <c r="K64" s="21">
        <f>+E64+H64</f>
        <v>0</v>
      </c>
      <c r="L64" s="21">
        <f>+F64+I64</f>
        <v>0</v>
      </c>
      <c r="M64" s="21">
        <f t="shared" si="2"/>
        <v>0</v>
      </c>
      <c r="N64" s="21">
        <f t="shared" si="3"/>
        <v>0</v>
      </c>
      <c r="O64" s="21">
        <f>+C64-J64</f>
        <v>500000000</v>
      </c>
      <c r="P64" s="21">
        <f>+K64-L64</f>
        <v>0</v>
      </c>
      <c r="Q64" s="37"/>
    </row>
    <row r="65" spans="1:17" ht="12.75">
      <c r="A65" s="32" t="s">
        <v>230</v>
      </c>
      <c r="B65" s="32" t="s">
        <v>231</v>
      </c>
      <c r="C65" s="17">
        <f aca="true" t="shared" si="41" ref="C65:L66">+C66</f>
        <v>49637287</v>
      </c>
      <c r="D65" s="17">
        <f t="shared" si="41"/>
        <v>49637287</v>
      </c>
      <c r="E65" s="17">
        <f t="shared" si="41"/>
        <v>49340264</v>
      </c>
      <c r="F65" s="17">
        <f t="shared" si="41"/>
        <v>49340264</v>
      </c>
      <c r="G65" s="17">
        <f t="shared" si="41"/>
        <v>-297023</v>
      </c>
      <c r="H65" s="17">
        <f t="shared" si="41"/>
        <v>0</v>
      </c>
      <c r="I65" s="17">
        <f t="shared" si="41"/>
        <v>0</v>
      </c>
      <c r="J65" s="17">
        <f t="shared" si="41"/>
        <v>49340264</v>
      </c>
      <c r="K65" s="17">
        <f t="shared" si="41"/>
        <v>49340264</v>
      </c>
      <c r="L65" s="17">
        <f t="shared" si="41"/>
        <v>49340264</v>
      </c>
      <c r="M65" s="17">
        <f t="shared" si="2"/>
        <v>99.40161314618182</v>
      </c>
      <c r="N65" s="17">
        <f t="shared" si="3"/>
        <v>99.40161314618182</v>
      </c>
      <c r="O65" s="17">
        <f>+O66</f>
        <v>297023</v>
      </c>
      <c r="P65" s="17">
        <f>+P66</f>
        <v>0</v>
      </c>
      <c r="Q65" s="37"/>
    </row>
    <row r="66" spans="1:16" s="15" customFormat="1" ht="12.75">
      <c r="A66" s="32" t="s">
        <v>232</v>
      </c>
      <c r="B66" s="32" t="s">
        <v>233</v>
      </c>
      <c r="C66" s="17">
        <f t="shared" si="41"/>
        <v>49637287</v>
      </c>
      <c r="D66" s="17">
        <f t="shared" si="41"/>
        <v>49637287</v>
      </c>
      <c r="E66" s="17">
        <f t="shared" si="41"/>
        <v>49340264</v>
      </c>
      <c r="F66" s="17">
        <f t="shared" si="41"/>
        <v>49340264</v>
      </c>
      <c r="G66" s="17">
        <f t="shared" si="41"/>
        <v>-297023</v>
      </c>
      <c r="H66" s="17">
        <f t="shared" si="41"/>
        <v>0</v>
      </c>
      <c r="I66" s="17">
        <f t="shared" si="41"/>
        <v>0</v>
      </c>
      <c r="J66" s="17">
        <f t="shared" si="41"/>
        <v>49340264</v>
      </c>
      <c r="K66" s="17">
        <f t="shared" si="41"/>
        <v>49340264</v>
      </c>
      <c r="L66" s="17">
        <f t="shared" si="41"/>
        <v>49340264</v>
      </c>
      <c r="M66" s="17">
        <f t="shared" si="2"/>
        <v>99.40161314618182</v>
      </c>
      <c r="N66" s="17">
        <f t="shared" si="3"/>
        <v>99.40161314618182</v>
      </c>
      <c r="O66" s="17">
        <f>+O67</f>
        <v>297023</v>
      </c>
      <c r="P66" s="17">
        <f>+P67</f>
        <v>0</v>
      </c>
    </row>
    <row r="67" spans="1:16" s="15" customFormat="1" ht="12.75">
      <c r="A67" s="18" t="s">
        <v>234</v>
      </c>
      <c r="B67" s="18" t="s">
        <v>235</v>
      </c>
      <c r="C67" s="20">
        <v>49637287</v>
      </c>
      <c r="D67" s="21">
        <v>49637287</v>
      </c>
      <c r="E67" s="21">
        <v>49340264</v>
      </c>
      <c r="F67" s="21">
        <v>49340264</v>
      </c>
      <c r="G67" s="21">
        <v>-297023</v>
      </c>
      <c r="H67" s="21">
        <v>0</v>
      </c>
      <c r="I67" s="21">
        <v>0</v>
      </c>
      <c r="J67" s="21">
        <f>+D67+G67</f>
        <v>49340264</v>
      </c>
      <c r="K67" s="21">
        <f>+E67+H67</f>
        <v>49340264</v>
      </c>
      <c r="L67" s="21">
        <f>+F67+I67</f>
        <v>49340264</v>
      </c>
      <c r="M67" s="21">
        <f t="shared" si="2"/>
        <v>99.40161314618182</v>
      </c>
      <c r="N67" s="21">
        <f t="shared" si="3"/>
        <v>99.40161314618182</v>
      </c>
      <c r="O67" s="21">
        <f>+C67-J67</f>
        <v>297023</v>
      </c>
      <c r="P67" s="21">
        <f>+K67-L67</f>
        <v>0</v>
      </c>
    </row>
    <row r="68" spans="1:16" ht="12.75">
      <c r="A68" s="32" t="s">
        <v>143</v>
      </c>
      <c r="B68" s="32" t="s">
        <v>144</v>
      </c>
      <c r="C68" s="17">
        <f aca="true" t="shared" si="42" ref="C68:L68">+C69</f>
        <v>5456104673</v>
      </c>
      <c r="D68" s="17">
        <f t="shared" si="42"/>
        <v>3924417910</v>
      </c>
      <c r="E68" s="17">
        <f t="shared" si="42"/>
        <v>3924401707.5</v>
      </c>
      <c r="F68" s="17">
        <f t="shared" si="42"/>
        <v>1569768169.5</v>
      </c>
      <c r="G68" s="17">
        <f t="shared" si="42"/>
        <v>0</v>
      </c>
      <c r="H68" s="17">
        <f t="shared" si="42"/>
        <v>1838.5</v>
      </c>
      <c r="I68" s="17">
        <f t="shared" si="42"/>
        <v>1838.5</v>
      </c>
      <c r="J68" s="17">
        <f t="shared" si="42"/>
        <v>3924417910</v>
      </c>
      <c r="K68" s="17">
        <f t="shared" si="42"/>
        <v>3924403546</v>
      </c>
      <c r="L68" s="17">
        <f t="shared" si="42"/>
        <v>1569770008</v>
      </c>
      <c r="M68" s="17">
        <f t="shared" si="2"/>
        <v>71.92683757370429</v>
      </c>
      <c r="N68" s="17">
        <f t="shared" si="3"/>
        <v>28.770892460479008</v>
      </c>
      <c r="O68" s="17">
        <f>+O69</f>
        <v>1531686763</v>
      </c>
      <c r="P68" s="17">
        <f>+P69</f>
        <v>2354633538</v>
      </c>
    </row>
    <row r="69" spans="1:16" s="15" customFormat="1" ht="12.75">
      <c r="A69" s="18" t="s">
        <v>145</v>
      </c>
      <c r="B69" s="18" t="s">
        <v>146</v>
      </c>
      <c r="C69" s="20">
        <v>5456104673</v>
      </c>
      <c r="D69" s="21">
        <v>3924417910</v>
      </c>
      <c r="E69" s="21">
        <v>3924401707.5</v>
      </c>
      <c r="F69" s="21">
        <v>1569768169.5</v>
      </c>
      <c r="G69" s="21">
        <v>0</v>
      </c>
      <c r="H69" s="21">
        <v>1838.5</v>
      </c>
      <c r="I69" s="21">
        <v>1838.5</v>
      </c>
      <c r="J69" s="21">
        <f>+D69+G69</f>
        <v>3924417910</v>
      </c>
      <c r="K69" s="21">
        <f>+E69+H69</f>
        <v>3924403546</v>
      </c>
      <c r="L69" s="21">
        <f>+F69+I69</f>
        <v>1569770008</v>
      </c>
      <c r="M69" s="21">
        <f t="shared" si="2"/>
        <v>71.92683757370429</v>
      </c>
      <c r="N69" s="21">
        <f t="shared" si="3"/>
        <v>28.770892460479008</v>
      </c>
      <c r="O69" s="21">
        <f>+C69-J69</f>
        <v>1531686763</v>
      </c>
      <c r="P69" s="21">
        <f>+K69-L69</f>
        <v>2354633538</v>
      </c>
    </row>
    <row r="70" spans="1:16" ht="12.75">
      <c r="A70" s="32" t="s">
        <v>147</v>
      </c>
      <c r="B70" s="32" t="s">
        <v>148</v>
      </c>
      <c r="C70" s="17">
        <f aca="true" t="shared" si="43" ref="C70:L70">+C71</f>
        <v>5074051458</v>
      </c>
      <c r="D70" s="17">
        <f t="shared" si="43"/>
        <v>1974051458</v>
      </c>
      <c r="E70" s="17">
        <f t="shared" si="43"/>
        <v>1974051458</v>
      </c>
      <c r="F70" s="17">
        <f t="shared" si="43"/>
        <v>335711123</v>
      </c>
      <c r="G70" s="17">
        <f t="shared" si="43"/>
        <v>-378672386</v>
      </c>
      <c r="H70" s="17">
        <f t="shared" si="43"/>
        <v>-378672386</v>
      </c>
      <c r="I70" s="17">
        <f t="shared" si="43"/>
        <v>0</v>
      </c>
      <c r="J70" s="17">
        <f t="shared" si="43"/>
        <v>1595379072</v>
      </c>
      <c r="K70" s="17">
        <f t="shared" si="43"/>
        <v>1595379072</v>
      </c>
      <c r="L70" s="17">
        <f t="shared" si="43"/>
        <v>335711123</v>
      </c>
      <c r="M70" s="17">
        <f t="shared" si="2"/>
        <v>31.441917473750618</v>
      </c>
      <c r="N70" s="17">
        <f t="shared" si="3"/>
        <v>6.616234103631355</v>
      </c>
      <c r="O70" s="17">
        <f>+O71</f>
        <v>3478672386</v>
      </c>
      <c r="P70" s="17">
        <f>+P71</f>
        <v>1259667949</v>
      </c>
    </row>
    <row r="71" spans="1:16" ht="12.75">
      <c r="A71" s="18" t="s">
        <v>149</v>
      </c>
      <c r="B71" s="18" t="s">
        <v>150</v>
      </c>
      <c r="C71" s="20">
        <v>5074051458</v>
      </c>
      <c r="D71" s="21">
        <v>1974051458</v>
      </c>
      <c r="E71" s="21">
        <v>1974051458</v>
      </c>
      <c r="F71" s="21">
        <v>335711123</v>
      </c>
      <c r="G71" s="21">
        <v>-378672386</v>
      </c>
      <c r="H71" s="21">
        <v>-378672386</v>
      </c>
      <c r="I71" s="21">
        <v>0</v>
      </c>
      <c r="J71" s="21">
        <f>+D71+G71</f>
        <v>1595379072</v>
      </c>
      <c r="K71" s="21">
        <f>+E71+H71</f>
        <v>1595379072</v>
      </c>
      <c r="L71" s="21">
        <f>+F71+I71</f>
        <v>335711123</v>
      </c>
      <c r="M71" s="21">
        <f t="shared" si="2"/>
        <v>31.441917473750618</v>
      </c>
      <c r="N71" s="21">
        <f t="shared" si="3"/>
        <v>6.616234103631355</v>
      </c>
      <c r="O71" s="21">
        <f>+C71-J71</f>
        <v>3478672386</v>
      </c>
      <c r="P71" s="21">
        <f>+K71-L71</f>
        <v>1259667949</v>
      </c>
    </row>
    <row r="72" spans="1:16" ht="12.75">
      <c r="A72" s="32" t="s">
        <v>151</v>
      </c>
      <c r="B72" s="32" t="s">
        <v>33</v>
      </c>
      <c r="C72" s="17">
        <f>+C73+C76+C79+C83+C87+C89</f>
        <v>126556898267.74002</v>
      </c>
      <c r="D72" s="17">
        <f>+D73+D76+D79+D83+D87+D89</f>
        <v>79850222530.56001</v>
      </c>
      <c r="E72" s="17">
        <f>+E73+E76+E79+E83+E87+E89</f>
        <v>67254066659.520004</v>
      </c>
      <c r="F72" s="17">
        <f>+F73+F76+F79+F83+F87+F89</f>
        <v>24303201102.149998</v>
      </c>
      <c r="G72" s="17">
        <f aca="true" t="shared" si="44" ref="G72:L72">+G73+G76+G79+G83+G87+G89</f>
        <v>3324793840.96</v>
      </c>
      <c r="H72" s="17">
        <f t="shared" si="44"/>
        <v>8360970731.87</v>
      </c>
      <c r="I72" s="17">
        <f t="shared" si="44"/>
        <v>5865445842.809999</v>
      </c>
      <c r="J72" s="17">
        <f t="shared" si="44"/>
        <v>83175016371.52002</v>
      </c>
      <c r="K72" s="17">
        <f t="shared" si="44"/>
        <v>75615037391.39</v>
      </c>
      <c r="L72" s="17">
        <f t="shared" si="44"/>
        <v>30168646944.960003</v>
      </c>
      <c r="M72" s="17">
        <f aca="true" t="shared" si="45" ref="M72:M98">K72/C72*100</f>
        <v>59.74785920513086</v>
      </c>
      <c r="N72" s="17">
        <f aca="true" t="shared" si="46" ref="N72:N98">+L72/C72*100</f>
        <v>23.838010695502433</v>
      </c>
      <c r="O72" s="17">
        <f>+O73+O76+O79+O83+O87+O89</f>
        <v>43381881896.219986</v>
      </c>
      <c r="P72" s="17">
        <f>+P73+P76+P79+P83+P87+P89</f>
        <v>45446390446.42999</v>
      </c>
    </row>
    <row r="73" spans="1:16" ht="12.75">
      <c r="A73" s="32" t="s">
        <v>152</v>
      </c>
      <c r="B73" s="32" t="s">
        <v>153</v>
      </c>
      <c r="C73" s="17">
        <f>+C74+C75</f>
        <v>3771921167.52</v>
      </c>
      <c r="D73" s="17">
        <f>+D74+D75</f>
        <v>3771920278.99</v>
      </c>
      <c r="E73" s="17">
        <f>+E74+E75</f>
        <v>3422224597.99</v>
      </c>
      <c r="F73" s="17">
        <f>+F74+F75</f>
        <v>1150387511.22</v>
      </c>
      <c r="G73" s="17">
        <f aca="true" t="shared" si="47" ref="G73:L73">+G74+G75</f>
        <v>0</v>
      </c>
      <c r="H73" s="17">
        <f t="shared" si="47"/>
        <v>180000000</v>
      </c>
      <c r="I73" s="17">
        <f t="shared" si="47"/>
        <v>369442408</v>
      </c>
      <c r="J73" s="17">
        <f t="shared" si="47"/>
        <v>3771920278.99</v>
      </c>
      <c r="K73" s="17">
        <f t="shared" si="47"/>
        <v>3602224597.99</v>
      </c>
      <c r="L73" s="17">
        <f t="shared" si="47"/>
        <v>1519829919.22</v>
      </c>
      <c r="M73" s="17">
        <f t="shared" si="45"/>
        <v>95.5010573659053</v>
      </c>
      <c r="N73" s="17">
        <f t="shared" si="46"/>
        <v>40.29325777821791</v>
      </c>
      <c r="O73" s="17">
        <f>+O74+O75</f>
        <v>888.5300002098083</v>
      </c>
      <c r="P73" s="17">
        <f>+P74+P75</f>
        <v>2082394678.7699997</v>
      </c>
    </row>
    <row r="74" spans="1:16" ht="12.75">
      <c r="A74" s="18" t="s">
        <v>154</v>
      </c>
      <c r="B74" s="18" t="s">
        <v>155</v>
      </c>
      <c r="C74" s="20">
        <v>3682370828.52</v>
      </c>
      <c r="D74" s="21">
        <v>3682369939.99</v>
      </c>
      <c r="E74" s="21">
        <v>3332674258.99</v>
      </c>
      <c r="F74" s="21">
        <v>1116558693.02</v>
      </c>
      <c r="G74" s="21">
        <v>0</v>
      </c>
      <c r="H74" s="21">
        <v>180000000</v>
      </c>
      <c r="I74" s="21">
        <v>359459017</v>
      </c>
      <c r="J74" s="21">
        <f aca="true" t="shared" si="48" ref="J74:L75">+D74+G74</f>
        <v>3682369939.99</v>
      </c>
      <c r="K74" s="21">
        <f t="shared" si="48"/>
        <v>3512674258.99</v>
      </c>
      <c r="L74" s="21">
        <f t="shared" si="48"/>
        <v>1476017710.02</v>
      </c>
      <c r="M74" s="21">
        <f t="shared" si="45"/>
        <v>95.39164909151195</v>
      </c>
      <c r="N74" s="21">
        <f t="shared" si="46"/>
        <v>40.08335332737886</v>
      </c>
      <c r="O74" s="21">
        <f>+C74-J74</f>
        <v>888.5300002098083</v>
      </c>
      <c r="P74" s="21">
        <f>+K74-L74</f>
        <v>2036656548.9699998</v>
      </c>
    </row>
    <row r="75" spans="1:16" ht="12.75">
      <c r="A75" s="18" t="s">
        <v>156</v>
      </c>
      <c r="B75" s="18" t="s">
        <v>157</v>
      </c>
      <c r="C75" s="20">
        <v>89550339</v>
      </c>
      <c r="D75" s="21">
        <v>89550339</v>
      </c>
      <c r="E75" s="21">
        <v>89550339</v>
      </c>
      <c r="F75" s="21">
        <v>33828818.2</v>
      </c>
      <c r="G75" s="21">
        <v>0</v>
      </c>
      <c r="H75" s="21">
        <v>0</v>
      </c>
      <c r="I75" s="21">
        <v>9983391</v>
      </c>
      <c r="J75" s="21">
        <f t="shared" si="48"/>
        <v>89550339</v>
      </c>
      <c r="K75" s="21">
        <f t="shared" si="48"/>
        <v>89550339</v>
      </c>
      <c r="L75" s="21">
        <f t="shared" si="48"/>
        <v>43812209.2</v>
      </c>
      <c r="M75" s="21">
        <f t="shared" si="45"/>
        <v>100</v>
      </c>
      <c r="N75" s="21">
        <f t="shared" si="46"/>
        <v>48.92467151911061</v>
      </c>
      <c r="O75" s="21">
        <f>+C75-J75</f>
        <v>0</v>
      </c>
      <c r="P75" s="21">
        <f>+K75-L75</f>
        <v>45738129.8</v>
      </c>
    </row>
    <row r="76" spans="1:16" ht="12.75">
      <c r="A76" s="32" t="s">
        <v>158</v>
      </c>
      <c r="B76" s="32" t="s">
        <v>159</v>
      </c>
      <c r="C76" s="17">
        <f>+C77+C78</f>
        <v>118804497130.48</v>
      </c>
      <c r="D76" s="17">
        <f aca="true" t="shared" si="49" ref="D76:L76">+D77+D78</f>
        <v>73309108440.99</v>
      </c>
      <c r="E76" s="17">
        <f t="shared" si="49"/>
        <v>61300232570.96</v>
      </c>
      <c r="F76" s="17">
        <f t="shared" si="49"/>
        <v>22310544532.34</v>
      </c>
      <c r="G76" s="17">
        <f t="shared" si="49"/>
        <v>3833171463.66</v>
      </c>
      <c r="H76" s="17">
        <f t="shared" si="49"/>
        <v>8677031836.27</v>
      </c>
      <c r="I76" s="17">
        <f t="shared" si="49"/>
        <v>5254105756.04</v>
      </c>
      <c r="J76" s="17">
        <f t="shared" si="49"/>
        <v>77142279904.65001</v>
      </c>
      <c r="K76" s="17">
        <f t="shared" si="49"/>
        <v>69977264407.23</v>
      </c>
      <c r="L76" s="17">
        <f t="shared" si="49"/>
        <v>27564650288.38</v>
      </c>
      <c r="M76" s="17">
        <f t="shared" si="45"/>
        <v>58.901191535178775</v>
      </c>
      <c r="N76" s="17">
        <f t="shared" si="46"/>
        <v>23.201689291362797</v>
      </c>
      <c r="O76" s="17">
        <f>+O77+O78</f>
        <v>41662217225.82999</v>
      </c>
      <c r="P76" s="17">
        <f>+P77+P78</f>
        <v>42412614118.85</v>
      </c>
    </row>
    <row r="77" spans="1:16" ht="12.75">
      <c r="A77" s="18" t="s">
        <v>160</v>
      </c>
      <c r="B77" s="18" t="s">
        <v>161</v>
      </c>
      <c r="C77" s="20">
        <v>117579273657.48</v>
      </c>
      <c r="D77" s="21">
        <v>72083884967.99</v>
      </c>
      <c r="E77" s="21">
        <v>60075009097.96</v>
      </c>
      <c r="F77" s="21">
        <v>21836267724.69</v>
      </c>
      <c r="G77" s="21">
        <v>3833171463.66</v>
      </c>
      <c r="H77" s="21">
        <v>8677031836.27</v>
      </c>
      <c r="I77" s="21">
        <v>5119175920.04</v>
      </c>
      <c r="J77" s="21">
        <f aca="true" t="shared" si="50" ref="J77:L78">+D77+G77</f>
        <v>75917056431.65001</v>
      </c>
      <c r="K77" s="21">
        <f t="shared" si="50"/>
        <v>68752040934.23</v>
      </c>
      <c r="L77" s="21">
        <f t="shared" si="50"/>
        <v>26955443644.73</v>
      </c>
      <c r="M77" s="21">
        <f t="shared" si="45"/>
        <v>58.472925368217076</v>
      </c>
      <c r="N77" s="21">
        <f t="shared" si="46"/>
        <v>22.925336078579512</v>
      </c>
      <c r="O77" s="21">
        <f>+C77-J77</f>
        <v>41662217225.82999</v>
      </c>
      <c r="P77" s="21">
        <f>+K77-L77</f>
        <v>41796597289.5</v>
      </c>
    </row>
    <row r="78" spans="1:16" ht="12.75">
      <c r="A78" s="18" t="s">
        <v>162</v>
      </c>
      <c r="B78" s="18" t="s">
        <v>163</v>
      </c>
      <c r="C78" s="21">
        <v>1225223473</v>
      </c>
      <c r="D78" s="21">
        <v>1225223473</v>
      </c>
      <c r="E78" s="21">
        <v>1225223473</v>
      </c>
      <c r="F78" s="21">
        <v>474276807.65</v>
      </c>
      <c r="G78" s="21">
        <v>0</v>
      </c>
      <c r="H78" s="21">
        <v>0</v>
      </c>
      <c r="I78" s="21">
        <v>134929836</v>
      </c>
      <c r="J78" s="21">
        <f t="shared" si="50"/>
        <v>1225223473</v>
      </c>
      <c r="K78" s="21">
        <f t="shared" si="50"/>
        <v>1225223473</v>
      </c>
      <c r="L78" s="21">
        <f t="shared" si="50"/>
        <v>609206643.65</v>
      </c>
      <c r="M78" s="21">
        <f t="shared" si="45"/>
        <v>100</v>
      </c>
      <c r="N78" s="21">
        <f t="shared" si="46"/>
        <v>49.72208393611147</v>
      </c>
      <c r="O78" s="21">
        <f>+C78-J78</f>
        <v>0</v>
      </c>
      <c r="P78" s="21">
        <f>+K78-L78</f>
        <v>616016829.35</v>
      </c>
    </row>
    <row r="79" spans="1:16" ht="12.75">
      <c r="A79" s="32" t="s">
        <v>164</v>
      </c>
      <c r="B79" s="32" t="s">
        <v>165</v>
      </c>
      <c r="C79" s="17">
        <f>+C80+C81+C82</f>
        <v>3263054673.71</v>
      </c>
      <c r="D79" s="17">
        <f aca="true" t="shared" si="51" ref="D79:L79">+D80+D81+D82</f>
        <v>2162654673.71</v>
      </c>
      <c r="E79" s="17">
        <f t="shared" si="51"/>
        <v>1968210974</v>
      </c>
      <c r="F79" s="17">
        <f t="shared" si="51"/>
        <v>689348141.96</v>
      </c>
      <c r="G79" s="17">
        <f t="shared" si="51"/>
        <v>-452007330.6</v>
      </c>
      <c r="H79" s="17">
        <f t="shared" si="51"/>
        <v>-482831432.6</v>
      </c>
      <c r="I79" s="17">
        <f t="shared" si="51"/>
        <v>201821264.2</v>
      </c>
      <c r="J79" s="17">
        <f t="shared" si="51"/>
        <v>1710647343.11</v>
      </c>
      <c r="K79" s="17">
        <f t="shared" si="51"/>
        <v>1485379541.4</v>
      </c>
      <c r="L79" s="17">
        <f t="shared" si="51"/>
        <v>891169406.16</v>
      </c>
      <c r="M79" s="17">
        <f t="shared" si="45"/>
        <v>45.52113555949603</v>
      </c>
      <c r="N79" s="17">
        <f t="shared" si="46"/>
        <v>27.310894093808297</v>
      </c>
      <c r="O79" s="17">
        <f>+O80+O81+O82</f>
        <v>1552407330.6</v>
      </c>
      <c r="P79" s="17">
        <f>+P80+P81+P82</f>
        <v>594210135.24</v>
      </c>
    </row>
    <row r="80" spans="1:16" ht="12.75">
      <c r="A80" s="18" t="s">
        <v>166</v>
      </c>
      <c r="B80" s="18" t="s">
        <v>167</v>
      </c>
      <c r="C80" s="20">
        <v>284345163.71</v>
      </c>
      <c r="D80" s="21">
        <v>284345163.71</v>
      </c>
      <c r="E80" s="21">
        <v>89901464</v>
      </c>
      <c r="F80" s="21">
        <v>89901464</v>
      </c>
      <c r="G80" s="21">
        <v>0</v>
      </c>
      <c r="H80" s="21">
        <v>4625998</v>
      </c>
      <c r="I80" s="21">
        <v>4625998</v>
      </c>
      <c r="J80" s="21">
        <f aca="true" t="shared" si="52" ref="J80:L82">+D80+G80</f>
        <v>284345163.71</v>
      </c>
      <c r="K80" s="21">
        <f t="shared" si="52"/>
        <v>94527462</v>
      </c>
      <c r="L80" s="21">
        <f t="shared" si="52"/>
        <v>94527462</v>
      </c>
      <c r="M80" s="21">
        <f t="shared" si="45"/>
        <v>33.24391411010857</v>
      </c>
      <c r="N80" s="21">
        <f t="shared" si="46"/>
        <v>33.24391411010857</v>
      </c>
      <c r="O80" s="21">
        <f>+C80-J80</f>
        <v>0</v>
      </c>
      <c r="P80" s="21">
        <f>+K80-L80</f>
        <v>0</v>
      </c>
    </row>
    <row r="81" spans="1:16" ht="12.75">
      <c r="A81" s="18" t="s">
        <v>168</v>
      </c>
      <c r="B81" s="18" t="s">
        <v>169</v>
      </c>
      <c r="C81" s="20">
        <v>879209510</v>
      </c>
      <c r="D81" s="21">
        <v>628809510</v>
      </c>
      <c r="E81" s="21">
        <v>628809510</v>
      </c>
      <c r="F81" s="21">
        <v>45436183.96</v>
      </c>
      <c r="G81" s="21">
        <v>-452007330.6</v>
      </c>
      <c r="H81" s="21">
        <v>-487457430.6</v>
      </c>
      <c r="I81" s="21">
        <v>17403488.2</v>
      </c>
      <c r="J81" s="21">
        <f t="shared" si="52"/>
        <v>176802179.39999998</v>
      </c>
      <c r="K81" s="21">
        <f t="shared" si="52"/>
        <v>141352079.39999998</v>
      </c>
      <c r="L81" s="21">
        <f t="shared" si="52"/>
        <v>62839672.16</v>
      </c>
      <c r="M81" s="21">
        <f t="shared" si="45"/>
        <v>16.077178168830315</v>
      </c>
      <c r="N81" s="21">
        <f t="shared" si="46"/>
        <v>7.14729213518175</v>
      </c>
      <c r="O81" s="21">
        <f>+C81-J81</f>
        <v>702407330.6</v>
      </c>
      <c r="P81" s="21">
        <f>+K81-L81</f>
        <v>78512407.23999998</v>
      </c>
    </row>
    <row r="82" spans="1:16" ht="12.75">
      <c r="A82" s="18" t="s">
        <v>170</v>
      </c>
      <c r="B82" s="18" t="s">
        <v>171</v>
      </c>
      <c r="C82" s="20">
        <v>2099500000</v>
      </c>
      <c r="D82" s="21">
        <v>1249500000</v>
      </c>
      <c r="E82" s="21">
        <v>1249500000</v>
      </c>
      <c r="F82" s="21">
        <v>554010494</v>
      </c>
      <c r="G82" s="21">
        <v>0</v>
      </c>
      <c r="H82" s="21">
        <v>0</v>
      </c>
      <c r="I82" s="21">
        <v>179791778</v>
      </c>
      <c r="J82" s="21">
        <f t="shared" si="52"/>
        <v>1249500000</v>
      </c>
      <c r="K82" s="21">
        <f t="shared" si="52"/>
        <v>1249500000</v>
      </c>
      <c r="L82" s="21">
        <f t="shared" si="52"/>
        <v>733802272</v>
      </c>
      <c r="M82" s="21">
        <f t="shared" si="45"/>
        <v>59.51417004048582</v>
      </c>
      <c r="N82" s="21">
        <f t="shared" si="46"/>
        <v>34.95128706834961</v>
      </c>
      <c r="O82" s="21">
        <f>+C82-J82</f>
        <v>850000000</v>
      </c>
      <c r="P82" s="21">
        <f>+K82-L82</f>
        <v>515697728</v>
      </c>
    </row>
    <row r="83" spans="1:16" ht="12.75">
      <c r="A83" s="32" t="s">
        <v>172</v>
      </c>
      <c r="B83" s="32" t="s">
        <v>173</v>
      </c>
      <c r="C83" s="17">
        <f>++C84+C85+C86</f>
        <v>588825511.8</v>
      </c>
      <c r="D83" s="17">
        <f aca="true" t="shared" si="53" ref="D83:L83">++D84+D85+D86</f>
        <v>552593228.96</v>
      </c>
      <c r="E83" s="17">
        <f t="shared" si="53"/>
        <v>511938486.26</v>
      </c>
      <c r="F83" s="17">
        <f t="shared" si="53"/>
        <v>144540789.96</v>
      </c>
      <c r="G83" s="17">
        <f t="shared" si="53"/>
        <v>-53884414.5</v>
      </c>
      <c r="H83" s="17">
        <f t="shared" si="53"/>
        <v>-13229671.8</v>
      </c>
      <c r="I83" s="17">
        <f t="shared" si="53"/>
        <v>38379472.63</v>
      </c>
      <c r="J83" s="17">
        <f t="shared" si="53"/>
        <v>498708814.46</v>
      </c>
      <c r="K83" s="17">
        <f t="shared" si="53"/>
        <v>498708814.46</v>
      </c>
      <c r="L83" s="17">
        <f t="shared" si="53"/>
        <v>182920262.59</v>
      </c>
      <c r="M83" s="17">
        <f t="shared" si="45"/>
        <v>84.69551751171255</v>
      </c>
      <c r="N83" s="17">
        <f t="shared" si="46"/>
        <v>31.065274673786647</v>
      </c>
      <c r="O83" s="17">
        <f>++O84+O85+O86</f>
        <v>90116697.34000003</v>
      </c>
      <c r="P83" s="17">
        <f>++P84+P85+P86</f>
        <v>315788551.87</v>
      </c>
    </row>
    <row r="84" spans="1:16" ht="12.75">
      <c r="A84" s="18" t="s">
        <v>174</v>
      </c>
      <c r="B84" s="18" t="s">
        <v>175</v>
      </c>
      <c r="C84" s="20">
        <v>290655111</v>
      </c>
      <c r="D84" s="21">
        <v>258937637</v>
      </c>
      <c r="E84" s="21">
        <v>250677666.76</v>
      </c>
      <c r="F84" s="21">
        <v>59447073.96</v>
      </c>
      <c r="G84" s="21">
        <v>-26117976.08</v>
      </c>
      <c r="H84" s="21">
        <v>-17858005.84</v>
      </c>
      <c r="I84" s="21">
        <v>19815691.28</v>
      </c>
      <c r="J84" s="21">
        <f aca="true" t="shared" si="54" ref="J84:L86">+D84+G84</f>
        <v>232819660.92000002</v>
      </c>
      <c r="K84" s="21">
        <f t="shared" si="54"/>
        <v>232819660.92</v>
      </c>
      <c r="L84" s="21">
        <f t="shared" si="54"/>
        <v>79262765.24000001</v>
      </c>
      <c r="M84" s="21">
        <f t="shared" si="45"/>
        <v>80.10169169879143</v>
      </c>
      <c r="N84" s="21">
        <f t="shared" si="46"/>
        <v>27.270384122025643</v>
      </c>
      <c r="O84" s="21">
        <f>+C84-J84</f>
        <v>57835450.07999998</v>
      </c>
      <c r="P84" s="21">
        <f>+K84-L84</f>
        <v>153556895.67999998</v>
      </c>
    </row>
    <row r="85" spans="1:16" ht="12.75">
      <c r="A85" s="18" t="s">
        <v>176</v>
      </c>
      <c r="B85" s="18" t="s">
        <v>177</v>
      </c>
      <c r="C85" s="20">
        <v>281385700.8</v>
      </c>
      <c r="D85" s="21">
        <v>276870891.96</v>
      </c>
      <c r="E85" s="21">
        <v>249476119.5</v>
      </c>
      <c r="F85" s="21">
        <v>83625416</v>
      </c>
      <c r="G85" s="21">
        <v>-27766438.42</v>
      </c>
      <c r="H85" s="21">
        <v>-371665.96</v>
      </c>
      <c r="I85" s="21">
        <v>18210381.35</v>
      </c>
      <c r="J85" s="21">
        <f t="shared" si="54"/>
        <v>249104453.53999996</v>
      </c>
      <c r="K85" s="21">
        <f t="shared" si="54"/>
        <v>249104453.54</v>
      </c>
      <c r="L85" s="21">
        <f t="shared" si="54"/>
        <v>101835797.35</v>
      </c>
      <c r="M85" s="21">
        <f t="shared" si="45"/>
        <v>88.52775845815118</v>
      </c>
      <c r="N85" s="21">
        <f t="shared" si="46"/>
        <v>36.190821729914994</v>
      </c>
      <c r="O85" s="21">
        <f>+C85-J85</f>
        <v>32281247.26000005</v>
      </c>
      <c r="P85" s="21">
        <f>+K85-L85</f>
        <v>147268656.19</v>
      </c>
    </row>
    <row r="86" spans="1:16" ht="12.75">
      <c r="A86" s="18" t="s">
        <v>178</v>
      </c>
      <c r="B86" s="18" t="s">
        <v>7</v>
      </c>
      <c r="C86" s="20">
        <v>16784700</v>
      </c>
      <c r="D86" s="21">
        <v>16784700</v>
      </c>
      <c r="E86" s="21">
        <v>11784700</v>
      </c>
      <c r="F86" s="21">
        <v>1468300</v>
      </c>
      <c r="G86" s="21">
        <v>0</v>
      </c>
      <c r="H86" s="21">
        <v>5000000</v>
      </c>
      <c r="I86" s="21">
        <v>353400</v>
      </c>
      <c r="J86" s="21">
        <f t="shared" si="54"/>
        <v>16784700</v>
      </c>
      <c r="K86" s="21">
        <f t="shared" si="54"/>
        <v>16784700</v>
      </c>
      <c r="L86" s="21">
        <f t="shared" si="54"/>
        <v>1821700</v>
      </c>
      <c r="M86" s="21">
        <f t="shared" si="45"/>
        <v>100</v>
      </c>
      <c r="N86" s="21">
        <f t="shared" si="46"/>
        <v>10.853336669705147</v>
      </c>
      <c r="O86" s="21">
        <f>+C86-J86</f>
        <v>0</v>
      </c>
      <c r="P86" s="21">
        <f>+K86-L86</f>
        <v>14963000</v>
      </c>
    </row>
    <row r="87" spans="1:16" ht="12.75">
      <c r="A87" s="32" t="s">
        <v>179</v>
      </c>
      <c r="B87" s="32" t="s">
        <v>180</v>
      </c>
      <c r="C87" s="17">
        <f aca="true" t="shared" si="55" ref="C87:L87">+C88</f>
        <v>23643847.85</v>
      </c>
      <c r="D87" s="17">
        <f t="shared" si="55"/>
        <v>2817972.23</v>
      </c>
      <c r="E87" s="17">
        <f t="shared" si="55"/>
        <v>2817972.23</v>
      </c>
      <c r="F87" s="17">
        <f t="shared" si="55"/>
        <v>2817972.23</v>
      </c>
      <c r="G87" s="17">
        <f t="shared" si="55"/>
        <v>0</v>
      </c>
      <c r="H87" s="17">
        <f t="shared" si="55"/>
        <v>0</v>
      </c>
      <c r="I87" s="17">
        <f t="shared" si="55"/>
        <v>0</v>
      </c>
      <c r="J87" s="17">
        <f t="shared" si="55"/>
        <v>2817972.23</v>
      </c>
      <c r="K87" s="17">
        <f t="shared" si="55"/>
        <v>2817972.23</v>
      </c>
      <c r="L87" s="17">
        <f t="shared" si="55"/>
        <v>2817972.23</v>
      </c>
      <c r="M87" s="17">
        <f t="shared" si="45"/>
        <v>11.918416358782311</v>
      </c>
      <c r="N87" s="17">
        <f t="shared" si="46"/>
        <v>11.918416358782311</v>
      </c>
      <c r="O87" s="17">
        <f>+O88</f>
        <v>20825875.62</v>
      </c>
      <c r="P87" s="17">
        <f>+P88</f>
        <v>0</v>
      </c>
    </row>
    <row r="88" spans="1:16" ht="12.75">
      <c r="A88" s="18" t="s">
        <v>181</v>
      </c>
      <c r="B88" s="18" t="s">
        <v>182</v>
      </c>
      <c r="C88" s="20">
        <v>23643847.85</v>
      </c>
      <c r="D88" s="21">
        <v>2817972.23</v>
      </c>
      <c r="E88" s="21">
        <v>2817972.23</v>
      </c>
      <c r="F88" s="21">
        <v>2817972.23</v>
      </c>
      <c r="G88" s="21">
        <v>0</v>
      </c>
      <c r="H88" s="21">
        <v>0</v>
      </c>
      <c r="I88" s="21">
        <v>0</v>
      </c>
      <c r="J88" s="21">
        <f>+D88+G88</f>
        <v>2817972.23</v>
      </c>
      <c r="K88" s="21">
        <f>+E88+H88</f>
        <v>2817972.23</v>
      </c>
      <c r="L88" s="21">
        <f>+F88+I88</f>
        <v>2817972.23</v>
      </c>
      <c r="M88" s="21">
        <f t="shared" si="45"/>
        <v>11.918416358782311</v>
      </c>
      <c r="N88" s="21">
        <f t="shared" si="46"/>
        <v>11.918416358782311</v>
      </c>
      <c r="O88" s="21">
        <f>+C88-J88</f>
        <v>20825875.62</v>
      </c>
      <c r="P88" s="21">
        <f>+K88-L88</f>
        <v>0</v>
      </c>
    </row>
    <row r="89" spans="1:16" ht="12.75">
      <c r="A89" s="32" t="s">
        <v>183</v>
      </c>
      <c r="B89" s="32" t="s">
        <v>184</v>
      </c>
      <c r="C89" s="17">
        <f aca="true" t="shared" si="56" ref="C89:L89">+C90</f>
        <v>104955936.38</v>
      </c>
      <c r="D89" s="17">
        <f t="shared" si="56"/>
        <v>51127935.68</v>
      </c>
      <c r="E89" s="17">
        <f t="shared" si="56"/>
        <v>48642058.08</v>
      </c>
      <c r="F89" s="17">
        <f t="shared" si="56"/>
        <v>5562154.44</v>
      </c>
      <c r="G89" s="17">
        <f t="shared" si="56"/>
        <v>-2485877.6</v>
      </c>
      <c r="H89" s="17">
        <f t="shared" si="56"/>
        <v>0</v>
      </c>
      <c r="I89" s="17">
        <f t="shared" si="56"/>
        <v>1696941.94</v>
      </c>
      <c r="J89" s="17">
        <f t="shared" si="56"/>
        <v>48642058.08</v>
      </c>
      <c r="K89" s="17">
        <f t="shared" si="56"/>
        <v>48642058.08</v>
      </c>
      <c r="L89" s="17">
        <f t="shared" si="56"/>
        <v>7259096.380000001</v>
      </c>
      <c r="M89" s="17">
        <f t="shared" si="45"/>
        <v>46.34521853426963</v>
      </c>
      <c r="N89" s="17">
        <f t="shared" si="46"/>
        <v>6.9163275850524135</v>
      </c>
      <c r="O89" s="17">
        <f>+O90</f>
        <v>56313878.3</v>
      </c>
      <c r="P89" s="17">
        <f>+P90</f>
        <v>41382961.699999996</v>
      </c>
    </row>
    <row r="90" spans="1:16" ht="12.75">
      <c r="A90" s="18" t="s">
        <v>185</v>
      </c>
      <c r="B90" s="18" t="s">
        <v>186</v>
      </c>
      <c r="C90" s="20">
        <v>104955936.38</v>
      </c>
      <c r="D90" s="21">
        <v>51127935.68</v>
      </c>
      <c r="E90" s="21">
        <v>48642058.08</v>
      </c>
      <c r="F90" s="21">
        <v>5562154.44</v>
      </c>
      <c r="G90" s="21">
        <v>-2485877.6</v>
      </c>
      <c r="H90" s="21">
        <v>0</v>
      </c>
      <c r="I90" s="21">
        <v>1696941.94</v>
      </c>
      <c r="J90" s="21">
        <f>+D90+G90</f>
        <v>48642058.08</v>
      </c>
      <c r="K90" s="21">
        <f>+E90+H90</f>
        <v>48642058.08</v>
      </c>
      <c r="L90" s="21">
        <f>+F90+I90</f>
        <v>7259096.380000001</v>
      </c>
      <c r="M90" s="21">
        <f t="shared" si="45"/>
        <v>46.34521853426963</v>
      </c>
      <c r="N90" s="21">
        <f t="shared" si="46"/>
        <v>6.9163275850524135</v>
      </c>
      <c r="O90" s="21">
        <f>+C90-J90</f>
        <v>56313878.3</v>
      </c>
      <c r="P90" s="21">
        <f>+K90-L90</f>
        <v>41382961.699999996</v>
      </c>
    </row>
    <row r="91" spans="1:16" ht="12.75">
      <c r="A91" s="32" t="s">
        <v>187</v>
      </c>
      <c r="B91" s="32" t="s">
        <v>34</v>
      </c>
      <c r="C91" s="17">
        <f>+C92+C93</f>
        <v>160678491.6</v>
      </c>
      <c r="D91" s="17">
        <f aca="true" t="shared" si="57" ref="D91:L91">+D92+D93</f>
        <v>160678491.6</v>
      </c>
      <c r="E91" s="17">
        <f t="shared" si="57"/>
        <v>105744576</v>
      </c>
      <c r="F91" s="17">
        <f t="shared" si="57"/>
        <v>6752080</v>
      </c>
      <c r="G91" s="17">
        <f t="shared" si="57"/>
        <v>0</v>
      </c>
      <c r="H91" s="17">
        <f t="shared" si="57"/>
        <v>4919243</v>
      </c>
      <c r="I91" s="17">
        <f t="shared" si="57"/>
        <v>4984826</v>
      </c>
      <c r="J91" s="17">
        <f t="shared" si="57"/>
        <v>160678491.6</v>
      </c>
      <c r="K91" s="17">
        <f t="shared" si="57"/>
        <v>110663819</v>
      </c>
      <c r="L91" s="17">
        <f t="shared" si="57"/>
        <v>11736906</v>
      </c>
      <c r="M91" s="17">
        <f t="shared" si="45"/>
        <v>68.87282666026721</v>
      </c>
      <c r="N91" s="17">
        <f t="shared" si="46"/>
        <v>7.304590603961085</v>
      </c>
      <c r="O91" s="17">
        <f>+O92+O93</f>
        <v>0</v>
      </c>
      <c r="P91" s="17">
        <f>+P92+P93</f>
        <v>98926913</v>
      </c>
    </row>
    <row r="92" spans="1:16" ht="12.75">
      <c r="A92" s="18" t="s">
        <v>188</v>
      </c>
      <c r="B92" s="18" t="s">
        <v>189</v>
      </c>
      <c r="C92" s="20">
        <v>52903541.6</v>
      </c>
      <c r="D92" s="21">
        <v>52903541.6</v>
      </c>
      <c r="E92" s="21">
        <v>3539630</v>
      </c>
      <c r="F92" s="21">
        <v>3539630</v>
      </c>
      <c r="G92" s="21">
        <v>0</v>
      </c>
      <c r="H92" s="21">
        <v>4919243</v>
      </c>
      <c r="I92" s="21">
        <v>838445</v>
      </c>
      <c r="J92" s="21">
        <f aca="true" t="shared" si="58" ref="J92:L93">+D92+G92</f>
        <v>52903541.6</v>
      </c>
      <c r="K92" s="21">
        <f t="shared" si="58"/>
        <v>8458873</v>
      </c>
      <c r="L92" s="21">
        <f t="shared" si="58"/>
        <v>4378075</v>
      </c>
      <c r="M92" s="21">
        <f t="shared" si="45"/>
        <v>15.989237665706673</v>
      </c>
      <c r="N92" s="21">
        <f t="shared" si="46"/>
        <v>8.275580174012395</v>
      </c>
      <c r="O92" s="21">
        <f>+C92-J92</f>
        <v>0</v>
      </c>
      <c r="P92" s="21">
        <f>+K92-L92</f>
        <v>4080798</v>
      </c>
    </row>
    <row r="93" spans="1:16" s="15" customFormat="1" ht="12.75">
      <c r="A93" s="18" t="s">
        <v>190</v>
      </c>
      <c r="B93" s="18" t="s">
        <v>191</v>
      </c>
      <c r="C93" s="20">
        <v>107774950</v>
      </c>
      <c r="D93" s="21">
        <v>107774950</v>
      </c>
      <c r="E93" s="21">
        <v>102204946</v>
      </c>
      <c r="F93" s="21">
        <v>3212450</v>
      </c>
      <c r="G93" s="21">
        <v>0</v>
      </c>
      <c r="H93" s="21">
        <v>0</v>
      </c>
      <c r="I93" s="21">
        <v>4146381</v>
      </c>
      <c r="J93" s="21">
        <f t="shared" si="58"/>
        <v>107774950</v>
      </c>
      <c r="K93" s="21">
        <f t="shared" si="58"/>
        <v>102204946</v>
      </c>
      <c r="L93" s="21">
        <f t="shared" si="58"/>
        <v>7358831</v>
      </c>
      <c r="M93" s="21">
        <f t="shared" si="45"/>
        <v>94.8318194534073</v>
      </c>
      <c r="N93" s="21">
        <f t="shared" si="46"/>
        <v>6.827960486179767</v>
      </c>
      <c r="O93" s="21">
        <f>+C93-J93</f>
        <v>0</v>
      </c>
      <c r="P93" s="21">
        <f>+K93-L93</f>
        <v>94846115</v>
      </c>
    </row>
    <row r="94" spans="1:16" ht="12.75">
      <c r="A94" s="32" t="s">
        <v>222</v>
      </c>
      <c r="B94" s="32" t="s">
        <v>8</v>
      </c>
      <c r="C94" s="17">
        <f aca="true" t="shared" si="59" ref="C94:L96">+C95</f>
        <v>15926000</v>
      </c>
      <c r="D94" s="17">
        <f t="shared" si="59"/>
        <v>15926000</v>
      </c>
      <c r="E94" s="17">
        <f t="shared" si="59"/>
        <v>15924640</v>
      </c>
      <c r="F94" s="17">
        <f t="shared" si="59"/>
        <v>15924640</v>
      </c>
      <c r="G94" s="17">
        <f t="shared" si="59"/>
        <v>0</v>
      </c>
      <c r="H94" s="17">
        <f t="shared" si="59"/>
        <v>0</v>
      </c>
      <c r="I94" s="17">
        <f t="shared" si="59"/>
        <v>0</v>
      </c>
      <c r="J94" s="17">
        <f t="shared" si="59"/>
        <v>15926000</v>
      </c>
      <c r="K94" s="17">
        <f t="shared" si="59"/>
        <v>15924640</v>
      </c>
      <c r="L94" s="17">
        <f t="shared" si="59"/>
        <v>15924640</v>
      </c>
      <c r="M94" s="17">
        <f t="shared" si="45"/>
        <v>99.99146050483486</v>
      </c>
      <c r="N94" s="17">
        <f t="shared" si="46"/>
        <v>99.99146050483486</v>
      </c>
      <c r="O94" s="17">
        <f aca="true" t="shared" si="60" ref="O94:P96">+O95</f>
        <v>0</v>
      </c>
      <c r="P94" s="17">
        <f t="shared" si="60"/>
        <v>0</v>
      </c>
    </row>
    <row r="95" spans="1:16" ht="25.5">
      <c r="A95" s="16" t="s">
        <v>223</v>
      </c>
      <c r="B95" s="68" t="s">
        <v>226</v>
      </c>
      <c r="C95" s="17">
        <f t="shared" si="59"/>
        <v>15926000</v>
      </c>
      <c r="D95" s="17">
        <f t="shared" si="59"/>
        <v>15926000</v>
      </c>
      <c r="E95" s="17">
        <f t="shared" si="59"/>
        <v>15924640</v>
      </c>
      <c r="F95" s="17">
        <f t="shared" si="59"/>
        <v>15924640</v>
      </c>
      <c r="G95" s="17">
        <f t="shared" si="59"/>
        <v>0</v>
      </c>
      <c r="H95" s="17">
        <f t="shared" si="59"/>
        <v>0</v>
      </c>
      <c r="I95" s="17">
        <f t="shared" si="59"/>
        <v>0</v>
      </c>
      <c r="J95" s="17">
        <f t="shared" si="59"/>
        <v>15926000</v>
      </c>
      <c r="K95" s="17">
        <f t="shared" si="59"/>
        <v>15924640</v>
      </c>
      <c r="L95" s="17">
        <f t="shared" si="59"/>
        <v>15924640</v>
      </c>
      <c r="M95" s="17">
        <f t="shared" si="45"/>
        <v>99.99146050483486</v>
      </c>
      <c r="N95" s="17">
        <f t="shared" si="46"/>
        <v>99.99146050483486</v>
      </c>
      <c r="O95" s="17">
        <f t="shared" si="60"/>
        <v>0</v>
      </c>
      <c r="P95" s="17">
        <f t="shared" si="60"/>
        <v>0</v>
      </c>
    </row>
    <row r="96" spans="1:16" ht="12.75">
      <c r="A96" s="32" t="s">
        <v>224</v>
      </c>
      <c r="B96" s="32" t="s">
        <v>227</v>
      </c>
      <c r="C96" s="17">
        <f t="shared" si="59"/>
        <v>15926000</v>
      </c>
      <c r="D96" s="17">
        <f t="shared" si="59"/>
        <v>15926000</v>
      </c>
      <c r="E96" s="17">
        <f t="shared" si="59"/>
        <v>15924640</v>
      </c>
      <c r="F96" s="17">
        <f t="shared" si="59"/>
        <v>15924640</v>
      </c>
      <c r="G96" s="17">
        <f t="shared" si="59"/>
        <v>0</v>
      </c>
      <c r="H96" s="17">
        <f t="shared" si="59"/>
        <v>0</v>
      </c>
      <c r="I96" s="17">
        <f t="shared" si="59"/>
        <v>0</v>
      </c>
      <c r="J96" s="17">
        <f t="shared" si="59"/>
        <v>15926000</v>
      </c>
      <c r="K96" s="17">
        <f t="shared" si="59"/>
        <v>15924640</v>
      </c>
      <c r="L96" s="17">
        <f t="shared" si="59"/>
        <v>15924640</v>
      </c>
      <c r="M96" s="17">
        <f t="shared" si="45"/>
        <v>99.99146050483486</v>
      </c>
      <c r="N96" s="17">
        <f t="shared" si="46"/>
        <v>99.99146050483486</v>
      </c>
      <c r="O96" s="17">
        <f t="shared" si="60"/>
        <v>0</v>
      </c>
      <c r="P96" s="17">
        <f t="shared" si="60"/>
        <v>0</v>
      </c>
    </row>
    <row r="97" spans="1:16" ht="12.75">
      <c r="A97" s="18" t="s">
        <v>225</v>
      </c>
      <c r="B97" s="18" t="s">
        <v>228</v>
      </c>
      <c r="C97" s="20">
        <v>15926000</v>
      </c>
      <c r="D97" s="21">
        <v>15926000</v>
      </c>
      <c r="E97" s="21">
        <v>15924640</v>
      </c>
      <c r="F97" s="21">
        <v>15924640</v>
      </c>
      <c r="G97" s="21">
        <v>0</v>
      </c>
      <c r="H97" s="21">
        <v>0</v>
      </c>
      <c r="I97" s="21">
        <v>0</v>
      </c>
      <c r="J97" s="21">
        <f>+D97+G97</f>
        <v>15926000</v>
      </c>
      <c r="K97" s="21">
        <f>+E97+H97</f>
        <v>15924640</v>
      </c>
      <c r="L97" s="21">
        <f>+F97+I97</f>
        <v>15924640</v>
      </c>
      <c r="M97" s="21">
        <f t="shared" si="45"/>
        <v>99.99146050483486</v>
      </c>
      <c r="N97" s="21">
        <f t="shared" si="46"/>
        <v>99.99146050483486</v>
      </c>
      <c r="O97" s="21">
        <f>+C97-J97</f>
        <v>0</v>
      </c>
      <c r="P97" s="21">
        <f>+K97-L97</f>
        <v>0</v>
      </c>
    </row>
    <row r="98" spans="1:16" s="15" customFormat="1" ht="12.75">
      <c r="A98" s="80" t="s">
        <v>35</v>
      </c>
      <c r="B98" s="80"/>
      <c r="C98" s="67">
        <f>C7</f>
        <v>180822930000.00003</v>
      </c>
      <c r="D98" s="67">
        <f aca="true" t="shared" si="61" ref="D98:L98">D7</f>
        <v>123156666499.82002</v>
      </c>
      <c r="E98" s="67">
        <f t="shared" si="61"/>
        <v>84584072569.96</v>
      </c>
      <c r="F98" s="67">
        <f t="shared" si="61"/>
        <v>35724746706.45</v>
      </c>
      <c r="G98" s="67">
        <f t="shared" si="61"/>
        <v>2076942054.3000002</v>
      </c>
      <c r="H98" s="67">
        <f t="shared" si="61"/>
        <v>10472742192.369999</v>
      </c>
      <c r="I98" s="67">
        <f t="shared" si="61"/>
        <v>8568115272.12</v>
      </c>
      <c r="J98" s="67">
        <f t="shared" si="61"/>
        <v>125233608554.12003</v>
      </c>
      <c r="K98" s="67">
        <f t="shared" si="61"/>
        <v>95056814762.33</v>
      </c>
      <c r="L98" s="67">
        <f t="shared" si="61"/>
        <v>44292861978.57001</v>
      </c>
      <c r="M98" s="67">
        <f t="shared" si="45"/>
        <v>52.56900480615483</v>
      </c>
      <c r="N98" s="67">
        <f t="shared" si="46"/>
        <v>24.495157764875284</v>
      </c>
      <c r="O98" s="67">
        <f>O7</f>
        <v>55589321445.87999</v>
      </c>
      <c r="P98" s="67">
        <f>P7</f>
        <v>50763952783.759995</v>
      </c>
    </row>
    <row r="101" spans="4:16" ht="12.75"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</row>
    <row r="102" spans="4:9" ht="12.75">
      <c r="D102" s="38"/>
      <c r="E102" s="38"/>
      <c r="F102" s="38"/>
      <c r="G102" s="38"/>
      <c r="H102" s="38"/>
      <c r="I102" s="38"/>
    </row>
  </sheetData>
  <sheetProtection/>
  <autoFilter ref="O5:P98"/>
  <mergeCells count="13">
    <mergeCell ref="A98:B98"/>
    <mergeCell ref="D5:F5"/>
    <mergeCell ref="G5:I5"/>
    <mergeCell ref="J5:L5"/>
    <mergeCell ref="M5:N5"/>
    <mergeCell ref="O5:O6"/>
    <mergeCell ref="C5:C6"/>
    <mergeCell ref="P5:P6"/>
    <mergeCell ref="A1:P1"/>
    <mergeCell ref="A2:P2"/>
    <mergeCell ref="A3:P3"/>
    <mergeCell ref="A5:A6"/>
    <mergeCell ref="B5:B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41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Aminta Patiño Gomez</dc:creator>
  <cp:keywords/>
  <dc:description/>
  <cp:lastModifiedBy>Aminta Patiño Gomez</cp:lastModifiedBy>
  <dcterms:created xsi:type="dcterms:W3CDTF">2020-02-24T13:45:45Z</dcterms:created>
  <dcterms:modified xsi:type="dcterms:W3CDTF">2022-06-16T21:49:16Z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0x0101003BF868966A782148A9F7B28385E195CB</vt:lpwstr>
  </property>
  <property fmtid="{D5CDD505-2E9C-101B-9397-08002B2CF9AE}" pid="3" name="Descripción">
    <vt:lpwstr>Ejecución Presupuestal de Ingresos y Gastos a Enero 2021</vt:lpwstr>
  </property>
  <property fmtid="{D5CDD505-2E9C-101B-9397-08002B2CF9AE}" pid="4" name="Año">
    <vt:lpwstr>2021</vt:lpwstr>
  </property>
  <property fmtid="{D5CDD505-2E9C-101B-9397-08002B2CF9AE}" pid="5" name="Fecha">
    <vt:lpwstr>Enero</vt:lpwstr>
  </property>
  <property fmtid="{D5CDD505-2E9C-101B-9397-08002B2CF9AE}" pid="6" name="rw6b">
    <vt:lpwstr>2022.00000000000</vt:lpwstr>
  </property>
  <property fmtid="{D5CDD505-2E9C-101B-9397-08002B2CF9AE}" pid="7" name="mubg">
    <vt:lpwstr>5.00000000000000</vt:lpwstr>
  </property>
  <property fmtid="{D5CDD505-2E9C-101B-9397-08002B2CF9AE}" pid="8" name="Fecha de publicación">
    <vt:lpwstr/>
  </property>
</Properties>
</file>